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5. MERCADO REGULADO\1. FACTURACIÓN Y CATASTRO\REGISTROS\"/>
    </mc:Choice>
  </mc:AlternateContent>
  <xr:revisionPtr revIDLastSave="0" documentId="13_ncr:1_{119AEE7E-B108-4D3E-B6B6-B1D2F291E582}" xr6:coauthVersionLast="47" xr6:coauthVersionMax="47" xr10:uidLastSave="{00000000-0000-0000-0000-000000000000}"/>
  <workbookProtection workbookAlgorithmName="SHA-512" workbookHashValue="fhxR8OANDXhT2WbWawFpjFqgvlinttUGn5WbtQG+t8aigaN3hmlFtWFFbfR3eTBc+9DKWtTKGdaDuHBE4aIxBQ==" workbookSaltValue="gKKwDAvswbFjR4RlBAGlaw==" workbookSpinCount="100000" lockStructure="1"/>
  <bookViews>
    <workbookView xWindow="-110" yWindow="-110" windowWidth="19420" windowHeight="104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  <c r="L30" i="1"/>
  <c r="C8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M12" i="1" l="1"/>
  <c r="M18" i="1" l="1"/>
  <c r="M15" i="1"/>
  <c r="L31" i="1" l="1"/>
  <c r="L32" i="1"/>
  <c r="L33" i="1"/>
  <c r="L34" i="1"/>
  <c r="M21" i="1"/>
  <c r="M24" i="1" l="1"/>
  <c r="M26" i="1"/>
  <c r="M25" i="1"/>
  <c r="M19" i="1"/>
  <c r="M14" i="1"/>
  <c r="M13" i="1"/>
  <c r="M17" i="1"/>
  <c r="M20" i="1"/>
  <c r="M16" i="1"/>
  <c r="M23" i="1"/>
  <c r="M22" i="1"/>
  <c r="N12" i="1" l="1"/>
  <c r="N24" i="1"/>
  <c r="N18" i="1"/>
  <c r="N21" i="1"/>
  <c r="N15" i="1"/>
  <c r="O12" i="1" l="1"/>
  <c r="P12" i="1" s="1"/>
  <c r="M30" i="1" s="1"/>
</calcChain>
</file>

<file path=xl/sharedStrings.xml><?xml version="1.0" encoding="utf-8"?>
<sst xmlns="http://schemas.openxmlformats.org/spreadsheetml/2006/main" count="145" uniqueCount="139">
  <si>
    <t>Numero de semanas</t>
  </si>
  <si>
    <t>Constante</t>
  </si>
  <si>
    <t>Bolsa</t>
  </si>
  <si>
    <t>Dimension</t>
  </si>
  <si>
    <t>50x75</t>
  </si>
  <si>
    <t>60x86</t>
  </si>
  <si>
    <t>70x120</t>
  </si>
  <si>
    <t>Equivalencia en M3</t>
  </si>
  <si>
    <t>2.0 yd</t>
  </si>
  <si>
    <t>2.5 yd</t>
  </si>
  <si>
    <t>3.0 yd</t>
  </si>
  <si>
    <t>4.0 yd</t>
  </si>
  <si>
    <t>6.0 yd</t>
  </si>
  <si>
    <t>10.0 yd</t>
  </si>
  <si>
    <t>15.0 yd</t>
  </si>
  <si>
    <t>20.0 yd</t>
  </si>
  <si>
    <t>40.0 yd</t>
  </si>
  <si>
    <t>Caneca 20gl</t>
  </si>
  <si>
    <t>Caneca 25gl</t>
  </si>
  <si>
    <t>Caneca 35gl</t>
  </si>
  <si>
    <t>Caneca 55gl</t>
  </si>
  <si>
    <t>Caja estacionaria 2.0 yd</t>
  </si>
  <si>
    <t>Caja estacionaria 2.5 yd</t>
  </si>
  <si>
    <t>Caja estacionaria 3.0 yd</t>
  </si>
  <si>
    <t>Caja estacionaria 4.0 yd</t>
  </si>
  <si>
    <t>Caja estacionaria 6.0 yd</t>
  </si>
  <si>
    <t>Caja estacionaria 10.0 yd</t>
  </si>
  <si>
    <t>Caja estacionaria 15.0 yd</t>
  </si>
  <si>
    <t>Caja estacionaria 20.0 yd</t>
  </si>
  <si>
    <t>Caja estacionaria 40.0 yd</t>
  </si>
  <si>
    <t>1-Multiusuario</t>
  </si>
  <si>
    <t>2-Gran productor</t>
  </si>
  <si>
    <t>Bolsa Domestica 50x75</t>
  </si>
  <si>
    <t>Bolsa Semi-Industrial 60x86</t>
  </si>
  <si>
    <t>Bolsa Industrial 70x120</t>
  </si>
  <si>
    <t>Semana I</t>
  </si>
  <si>
    <t>Semana II</t>
  </si>
  <si>
    <t>Semana III</t>
  </si>
  <si>
    <t>Recipiente</t>
  </si>
  <si>
    <t>Lunes</t>
  </si>
  <si>
    <t>Martes</t>
  </si>
  <si>
    <t>Miércoles</t>
  </si>
  <si>
    <t>Jueves</t>
  </si>
  <si>
    <t>Viernes</t>
  </si>
  <si>
    <t>Sábado</t>
  </si>
  <si>
    <t>Total Recipientes</t>
  </si>
  <si>
    <t>M3</t>
  </si>
  <si>
    <t>Totales</t>
  </si>
  <si>
    <t>Promedio Simple</t>
  </si>
  <si>
    <t>Aforo del Mes</t>
  </si>
  <si>
    <t>Contenedor 600 lt</t>
  </si>
  <si>
    <t>Contenedor 700 lt</t>
  </si>
  <si>
    <t>Contenedor 800 lt</t>
  </si>
  <si>
    <t>Contenedor 900 lt</t>
  </si>
  <si>
    <t>Contenedor 1000 lt</t>
  </si>
  <si>
    <t>Contenedor 1100 lt</t>
  </si>
  <si>
    <t>Contenedor 1200 lt</t>
  </si>
  <si>
    <t>Contenedor 1300 lt</t>
  </si>
  <si>
    <t>Contenedor 1400 lt</t>
  </si>
  <si>
    <t>Contenedor 1500 lt</t>
  </si>
  <si>
    <t>Contenedor 1600 lt</t>
  </si>
  <si>
    <t>Contenedor 1700 lt</t>
  </si>
  <si>
    <t>Contenedor 1800 lt</t>
  </si>
  <si>
    <t>Contenedor 1900 lt</t>
  </si>
  <si>
    <t>Contenedor 2000 lt</t>
  </si>
  <si>
    <t>Contenedor 2100 lt</t>
  </si>
  <si>
    <t>Contenedor 2200 lt</t>
  </si>
  <si>
    <t>Contenedor 2300 lt</t>
  </si>
  <si>
    <t>Contenedor 2400 lt</t>
  </si>
  <si>
    <t>Contenedor 2500 lt</t>
  </si>
  <si>
    <t>Contenedor 2600 lt</t>
  </si>
  <si>
    <t>Contenedor 2700 lt</t>
  </si>
  <si>
    <t>Contenedor 2800 lt</t>
  </si>
  <si>
    <t>Contenedor 2900 lt</t>
  </si>
  <si>
    <t>Contenedor 3000 lt</t>
  </si>
  <si>
    <t>600 lt</t>
  </si>
  <si>
    <t>700 lt</t>
  </si>
  <si>
    <t>800 lt</t>
  </si>
  <si>
    <t>900 lt</t>
  </si>
  <si>
    <t>1000 lt</t>
  </si>
  <si>
    <t>1100 lt</t>
  </si>
  <si>
    <t>1200 lt</t>
  </si>
  <si>
    <t>1300 lt</t>
  </si>
  <si>
    <t>1400 lt</t>
  </si>
  <si>
    <t>1500 lt</t>
  </si>
  <si>
    <t>1600 lt</t>
  </si>
  <si>
    <t>1700 lt</t>
  </si>
  <si>
    <t>1800 lt</t>
  </si>
  <si>
    <t>1900 lt</t>
  </si>
  <si>
    <t>2000 lt</t>
  </si>
  <si>
    <t>2100 lt</t>
  </si>
  <si>
    <t>2200 lt</t>
  </si>
  <si>
    <t>2300 lt</t>
  </si>
  <si>
    <t>2400 lt</t>
  </si>
  <si>
    <t>2500 lt</t>
  </si>
  <si>
    <t>2600 lt</t>
  </si>
  <si>
    <t>2700 lt</t>
  </si>
  <si>
    <t>2800 lt</t>
  </si>
  <si>
    <t>2900 lt</t>
  </si>
  <si>
    <t>3000 lt</t>
  </si>
  <si>
    <t>20 gl</t>
  </si>
  <si>
    <t>25 gl</t>
  </si>
  <si>
    <t>35 gl</t>
  </si>
  <si>
    <t>55 gl</t>
  </si>
  <si>
    <t>Semana IV</t>
  </si>
  <si>
    <t>Semana V</t>
  </si>
  <si>
    <t>L</t>
  </si>
  <si>
    <t>M</t>
  </si>
  <si>
    <t>J</t>
  </si>
  <si>
    <t>V</t>
  </si>
  <si>
    <t>S</t>
  </si>
  <si>
    <t>Ton_Sem_I</t>
  </si>
  <si>
    <t>Ton_Sem_II</t>
  </si>
  <si>
    <t>Ton_Sem_III</t>
  </si>
  <si>
    <t>Ton_Sem_IV</t>
  </si>
  <si>
    <t>Ton_Sem_V</t>
  </si>
  <si>
    <t>Semana</t>
  </si>
  <si>
    <t>Calculo Densidad</t>
  </si>
  <si>
    <t>Densidad</t>
  </si>
  <si>
    <t>Toneladas</t>
  </si>
  <si>
    <t>Contenedor 240 Lt</t>
  </si>
  <si>
    <t>240 lt</t>
  </si>
  <si>
    <t>USUARIO</t>
  </si>
  <si>
    <t>CONTRATO</t>
  </si>
  <si>
    <t>LIQUIDACIÓN DE AFORO</t>
  </si>
  <si>
    <t>CÓDIGO</t>
  </si>
  <si>
    <t>VERSIÓN</t>
  </si>
  <si>
    <t>PÁGINA</t>
  </si>
  <si>
    <t>1 DE 1</t>
  </si>
  <si>
    <t>GFR-FO-02</t>
  </si>
  <si>
    <t>FECHA AFORO</t>
  </si>
  <si>
    <t>MUNICIPIO</t>
  </si>
  <si>
    <t>FECHA DE EMISIÓN</t>
  </si>
  <si>
    <t xml:space="preserve">FECHA ACTUALIZACIÓN </t>
  </si>
  <si>
    <t>80 lt</t>
  </si>
  <si>
    <t>Contenedor 80 Lt</t>
  </si>
  <si>
    <t>Domingo</t>
  </si>
  <si>
    <t>D</t>
  </si>
  <si>
    <t>3-Permanente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</si>
</sst>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ndara"/>
      <family val="2"/>
    </font>
    <font>
      <b/>
      <sz val="12"/>
      <name val="Candara"/>
      <family val="2"/>
    </font>
    <font>
      <sz val="9"/>
      <color theme="1"/>
      <name val="Candara"/>
      <family val="2"/>
    </font>
    <font>
      <b/>
      <sz val="9"/>
      <color theme="1"/>
      <name val="Candara"/>
      <family val="2"/>
    </font>
    <font>
      <b/>
      <sz val="9"/>
      <name val="Candar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 applyAlignment="1">
      <alignment horizontal="right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27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28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2" fontId="6" fillId="4" borderId="21" xfId="0" applyNumberFormat="1" applyFont="1" applyFill="1" applyBorder="1" applyAlignment="1" applyProtection="1">
      <alignment horizontal="center" vertical="center" wrapText="1"/>
      <protection locked="0"/>
    </xf>
    <xf numFmtId="2" fontId="6" fillId="4" borderId="22" xfId="0" applyNumberFormat="1" applyFont="1" applyFill="1" applyBorder="1" applyAlignment="1" applyProtection="1">
      <alignment horizontal="center" vertical="center" wrapText="1"/>
      <protection locked="0"/>
    </xf>
    <xf numFmtId="2" fontId="6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5" borderId="19" xfId="0" applyFont="1" applyFill="1" applyBorder="1" applyAlignment="1" applyProtection="1">
      <alignment horizontal="center" vertical="center" wrapText="1"/>
      <protection locked="0"/>
    </xf>
    <xf numFmtId="0" fontId="5" fillId="5" borderId="20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4" fontId="5" fillId="0" borderId="29" xfId="0" applyNumberFormat="1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 applyProtection="1">
      <alignment horizontal="center" vertical="center" wrapText="1"/>
      <protection locked="0"/>
    </xf>
    <xf numFmtId="0" fontId="5" fillId="4" borderId="14" xfId="0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3" borderId="21" xfId="0" applyFont="1" applyFill="1" applyBorder="1" applyAlignment="1" applyProtection="1">
      <alignment horizontal="center" vertical="center" wrapText="1"/>
      <protection locked="0"/>
    </xf>
    <xf numFmtId="0" fontId="5" fillId="3" borderId="22" xfId="0" applyFont="1" applyFill="1" applyBorder="1" applyAlignment="1" applyProtection="1">
      <alignment horizontal="center" vertical="center" wrapText="1"/>
      <protection locked="0"/>
    </xf>
    <xf numFmtId="0" fontId="5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26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2" fontId="5" fillId="4" borderId="24" xfId="0" applyNumberFormat="1" applyFont="1" applyFill="1" applyBorder="1" applyAlignment="1" applyProtection="1">
      <alignment horizontal="center" vertical="center" wrapText="1"/>
      <protection locked="0"/>
    </xf>
    <xf numFmtId="2" fontId="5" fillId="4" borderId="25" xfId="0" applyNumberFormat="1" applyFont="1" applyFill="1" applyBorder="1" applyAlignment="1" applyProtection="1">
      <alignment horizontal="center" vertical="center" wrapText="1"/>
      <protection locked="0"/>
    </xf>
    <xf numFmtId="2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4" xfId="0" applyNumberFormat="1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7470</xdr:rowOff>
    </xdr:from>
    <xdr:to>
      <xdr:col>1</xdr:col>
      <xdr:colOff>2615</xdr:colOff>
      <xdr:row>3</xdr:row>
      <xdr:rowOff>87055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D283681A-B89E-4168-9E5A-73F2630F4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823"/>
          <a:ext cx="1494118" cy="408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P34"/>
  <sheetViews>
    <sheetView showGridLines="0" tabSelected="1" zoomScale="80" zoomScaleNormal="80" workbookViewId="0">
      <selection activeCell="O5" sqref="O5"/>
    </sheetView>
  </sheetViews>
  <sheetFormatPr baseColWidth="10" defaultColWidth="11.453125" defaultRowHeight="12" x14ac:dyDescent="0.35"/>
  <cols>
    <col min="1" max="1" width="21.54296875" style="4" bestFit="1" customWidth="1"/>
    <col min="2" max="2" width="21" style="4" bestFit="1" customWidth="1"/>
    <col min="3" max="3" width="11.453125" style="4"/>
    <col min="4" max="4" width="18.1796875" style="4" bestFit="1" customWidth="1"/>
    <col min="5" max="10" width="12.7265625" style="4" customWidth="1"/>
    <col min="11" max="11" width="14.7265625" style="4" customWidth="1"/>
    <col min="12" max="14" width="11.453125" style="4"/>
    <col min="15" max="15" width="14.1796875" style="4" customWidth="1"/>
    <col min="16" max="16384" width="11.453125" style="4"/>
  </cols>
  <sheetData>
    <row r="1" spans="1:16" ht="13" x14ac:dyDescent="0.3">
      <c r="A1" s="71"/>
      <c r="B1" s="72" t="s">
        <v>124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3" t="s">
        <v>125</v>
      </c>
      <c r="N1" s="74"/>
      <c r="O1" s="2" t="s">
        <v>129</v>
      </c>
    </row>
    <row r="2" spans="1:16" ht="13" x14ac:dyDescent="0.3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 t="s">
        <v>126</v>
      </c>
      <c r="N2" s="74"/>
      <c r="O2" s="2">
        <v>5</v>
      </c>
    </row>
    <row r="3" spans="1:16" ht="13" x14ac:dyDescent="0.3">
      <c r="A3" s="71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3" t="s">
        <v>132</v>
      </c>
      <c r="N3" s="74"/>
      <c r="O3" s="3">
        <v>39541</v>
      </c>
    </row>
    <row r="4" spans="1:16" ht="13" x14ac:dyDescent="0.3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3" t="s">
        <v>133</v>
      </c>
      <c r="N4" s="74"/>
      <c r="O4" s="3">
        <v>46038</v>
      </c>
    </row>
    <row r="5" spans="1:16" ht="13" x14ac:dyDescent="0.3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3" t="s">
        <v>127</v>
      </c>
      <c r="N5" s="74"/>
      <c r="O5" s="2" t="s">
        <v>128</v>
      </c>
    </row>
    <row r="7" spans="1:16" x14ac:dyDescent="0.35">
      <c r="A7" s="5" t="s">
        <v>0</v>
      </c>
      <c r="B7" s="31">
        <v>4</v>
      </c>
      <c r="C7" s="32"/>
      <c r="D7" s="5" t="s">
        <v>122</v>
      </c>
      <c r="E7" s="38"/>
      <c r="F7" s="38"/>
      <c r="G7" s="38"/>
      <c r="H7" s="35" t="s">
        <v>130</v>
      </c>
      <c r="I7" s="35"/>
      <c r="J7" s="36"/>
      <c r="K7" s="32"/>
    </row>
    <row r="8" spans="1:16" x14ac:dyDescent="0.35">
      <c r="A8" s="5" t="s">
        <v>1</v>
      </c>
      <c r="B8" s="6" t="s">
        <v>30</v>
      </c>
      <c r="C8" s="7">
        <f>_xlfn.XLOOKUP(B8,Hoja2!$G$3:$G$5,Hoja2!$H$3:$H$5)</f>
        <v>4.34</v>
      </c>
      <c r="D8" s="5" t="s">
        <v>123</v>
      </c>
      <c r="E8" s="39"/>
      <c r="F8" s="39"/>
      <c r="G8" s="39"/>
      <c r="H8" s="35" t="s">
        <v>131</v>
      </c>
      <c r="I8" s="35"/>
      <c r="J8" s="37"/>
      <c r="K8" s="32"/>
    </row>
    <row r="9" spans="1:16" ht="12.5" thickBot="1" x14ac:dyDescent="0.4"/>
    <row r="10" spans="1:16" ht="15" customHeight="1" x14ac:dyDescent="0.35">
      <c r="B10" s="75" t="s">
        <v>38</v>
      </c>
      <c r="C10" s="24" t="s">
        <v>3</v>
      </c>
      <c r="D10" s="24" t="s">
        <v>7</v>
      </c>
      <c r="E10" s="33" t="s">
        <v>39</v>
      </c>
      <c r="F10" s="33" t="s">
        <v>40</v>
      </c>
      <c r="G10" s="33" t="s">
        <v>41</v>
      </c>
      <c r="H10" s="33" t="s">
        <v>42</v>
      </c>
      <c r="I10" s="33" t="s">
        <v>43</v>
      </c>
      <c r="J10" s="33" t="s">
        <v>44</v>
      </c>
      <c r="K10" s="33" t="s">
        <v>136</v>
      </c>
      <c r="L10" s="24" t="s">
        <v>45</v>
      </c>
      <c r="M10" s="24" t="s">
        <v>46</v>
      </c>
      <c r="N10" s="24" t="s">
        <v>47</v>
      </c>
      <c r="O10" s="24" t="s">
        <v>48</v>
      </c>
      <c r="P10" s="26" t="s">
        <v>49</v>
      </c>
    </row>
    <row r="11" spans="1:16" ht="15.75" customHeight="1" thickBot="1" x14ac:dyDescent="0.4">
      <c r="B11" s="76"/>
      <c r="C11" s="25"/>
      <c r="D11" s="25"/>
      <c r="E11" s="34"/>
      <c r="F11" s="34"/>
      <c r="G11" s="34"/>
      <c r="H11" s="34"/>
      <c r="I11" s="34"/>
      <c r="J11" s="34"/>
      <c r="K11" s="34"/>
      <c r="L11" s="25"/>
      <c r="M11" s="25"/>
      <c r="N11" s="25"/>
      <c r="O11" s="25"/>
      <c r="P11" s="27"/>
    </row>
    <row r="12" spans="1:16" x14ac:dyDescent="0.35">
      <c r="A12" s="46" t="s">
        <v>35</v>
      </c>
      <c r="B12" s="8"/>
      <c r="C12" s="9" t="str">
        <f>IFERROR(VLOOKUP(B12,Hoja2!$B$3:$C$50,2,0),"")</f>
        <v/>
      </c>
      <c r="D12" s="9" t="str">
        <f>IFERROR(VLOOKUP(B12,Hoja2!$B$3:$D$50,3,0),"")</f>
        <v/>
      </c>
      <c r="E12" s="9"/>
      <c r="F12" s="9"/>
      <c r="G12" s="9"/>
      <c r="H12" s="9"/>
      <c r="I12" s="9"/>
      <c r="J12" s="9"/>
      <c r="K12" s="9"/>
      <c r="L12" s="9">
        <f>SUM(E12:K12)</f>
        <v>0</v>
      </c>
      <c r="M12" s="9" t="str">
        <f t="shared" ref="M12:M26" si="0">IFERROR(L12*D12,"")</f>
        <v/>
      </c>
      <c r="N12" s="52">
        <f>SUM(M12:M14)</f>
        <v>0</v>
      </c>
      <c r="O12" s="40">
        <f>SUM(N12:N26)/B7</f>
        <v>0</v>
      </c>
      <c r="P12" s="28">
        <f>O12*C8</f>
        <v>0</v>
      </c>
    </row>
    <row r="13" spans="1:16" ht="15" customHeight="1" x14ac:dyDescent="0.35">
      <c r="A13" s="47"/>
      <c r="B13" s="10"/>
      <c r="C13" s="11" t="str">
        <f>IFERROR(VLOOKUP(B13,Hoja2!$B$3:$C$50,2,0),"")</f>
        <v/>
      </c>
      <c r="D13" s="11" t="str">
        <f>IFERROR(VLOOKUP(B13,Hoja2!$B$3:$D$50,3,0),"")</f>
        <v/>
      </c>
      <c r="E13" s="11"/>
      <c r="F13" s="11"/>
      <c r="G13" s="11"/>
      <c r="H13" s="11"/>
      <c r="I13" s="11"/>
      <c r="J13" s="11"/>
      <c r="K13" s="11"/>
      <c r="L13" s="11">
        <f t="shared" ref="L13:L26" si="1">SUM(E13:K13)</f>
        <v>0</v>
      </c>
      <c r="M13" s="11" t="str">
        <f t="shared" si="0"/>
        <v/>
      </c>
      <c r="N13" s="53"/>
      <c r="O13" s="41"/>
      <c r="P13" s="29"/>
    </row>
    <row r="14" spans="1:16" ht="15" customHeight="1" thickBot="1" x14ac:dyDescent="0.4">
      <c r="A14" s="48"/>
      <c r="B14" s="12"/>
      <c r="C14" s="13" t="str">
        <f>IFERROR(VLOOKUP(B14,Hoja2!$B$3:$C$50,2,0),"")</f>
        <v/>
      </c>
      <c r="D14" s="13" t="str">
        <f>IFERROR(VLOOKUP(B14,Hoja2!$B$3:$D$50,3,0),"")</f>
        <v/>
      </c>
      <c r="E14" s="13"/>
      <c r="F14" s="13"/>
      <c r="G14" s="13"/>
      <c r="H14" s="13"/>
      <c r="I14" s="13"/>
      <c r="J14" s="13"/>
      <c r="K14" s="13"/>
      <c r="L14" s="13">
        <f t="shared" si="1"/>
        <v>0</v>
      </c>
      <c r="M14" s="13" t="str">
        <f t="shared" si="0"/>
        <v/>
      </c>
      <c r="N14" s="54"/>
      <c r="O14" s="41"/>
      <c r="P14" s="29"/>
    </row>
    <row r="15" spans="1:16" x14ac:dyDescent="0.35">
      <c r="A15" s="43" t="s">
        <v>36</v>
      </c>
      <c r="B15" s="14"/>
      <c r="C15" s="15" t="str">
        <f>IFERROR(VLOOKUP(B15,Hoja2!$B$3:$C$50,2,0),"")</f>
        <v/>
      </c>
      <c r="D15" s="15" t="str">
        <f>IFERROR(VLOOKUP(B15,Hoja2!$B$3:$D$50,3,0),"")</f>
        <v/>
      </c>
      <c r="E15" s="15"/>
      <c r="F15" s="15"/>
      <c r="G15" s="15"/>
      <c r="H15" s="15"/>
      <c r="I15" s="15"/>
      <c r="J15" s="15"/>
      <c r="K15" s="15"/>
      <c r="L15" s="15">
        <f t="shared" si="1"/>
        <v>0</v>
      </c>
      <c r="M15" s="15" t="str">
        <f t="shared" si="0"/>
        <v/>
      </c>
      <c r="N15" s="49">
        <f>SUM(M15:M17)</f>
        <v>0</v>
      </c>
      <c r="O15" s="41"/>
      <c r="P15" s="29"/>
    </row>
    <row r="16" spans="1:16" ht="15" customHeight="1" x14ac:dyDescent="0.35">
      <c r="A16" s="44"/>
      <c r="B16" s="16"/>
      <c r="C16" s="17" t="str">
        <f>IFERROR(VLOOKUP(B16,Hoja2!$B$3:$C$50,2,0),"")</f>
        <v/>
      </c>
      <c r="D16" s="17" t="str">
        <f>IFERROR(VLOOKUP(B16,Hoja2!$B$3:$D$50,3,0),"")</f>
        <v/>
      </c>
      <c r="E16" s="17"/>
      <c r="F16" s="17"/>
      <c r="G16" s="17"/>
      <c r="H16" s="17"/>
      <c r="I16" s="17"/>
      <c r="J16" s="17"/>
      <c r="K16" s="17"/>
      <c r="L16" s="17">
        <f t="shared" si="1"/>
        <v>0</v>
      </c>
      <c r="M16" s="17" t="str">
        <f t="shared" si="0"/>
        <v/>
      </c>
      <c r="N16" s="50"/>
      <c r="O16" s="41"/>
      <c r="P16" s="29"/>
    </row>
    <row r="17" spans="1:16" ht="15" customHeight="1" thickBot="1" x14ac:dyDescent="0.4">
      <c r="A17" s="45"/>
      <c r="B17" s="18"/>
      <c r="C17" s="19" t="str">
        <f>IFERROR(VLOOKUP(B17,Hoja2!$B$3:$C$50,2,0),"")</f>
        <v/>
      </c>
      <c r="D17" s="19" t="str">
        <f>IFERROR(VLOOKUP(B17,Hoja2!$B$3:$D$50,3,0),"")</f>
        <v/>
      </c>
      <c r="E17" s="19"/>
      <c r="F17" s="19"/>
      <c r="G17" s="19"/>
      <c r="H17" s="19"/>
      <c r="I17" s="19"/>
      <c r="J17" s="19"/>
      <c r="K17" s="19"/>
      <c r="L17" s="19">
        <f t="shared" si="1"/>
        <v>0</v>
      </c>
      <c r="M17" s="19" t="str">
        <f t="shared" si="0"/>
        <v/>
      </c>
      <c r="N17" s="51"/>
      <c r="O17" s="41"/>
      <c r="P17" s="29"/>
    </row>
    <row r="18" spans="1:16" x14ac:dyDescent="0.35">
      <c r="A18" s="46" t="s">
        <v>37</v>
      </c>
      <c r="B18" s="8"/>
      <c r="C18" s="9" t="str">
        <f>IFERROR(VLOOKUP(B18,Hoja2!$B$3:$C$50,2,0),"")</f>
        <v/>
      </c>
      <c r="D18" s="9" t="str">
        <f>IFERROR(VLOOKUP(B18,Hoja2!$B$3:$D$50,3,0),"")</f>
        <v/>
      </c>
      <c r="E18" s="9"/>
      <c r="F18" s="9"/>
      <c r="G18" s="9"/>
      <c r="H18" s="9"/>
      <c r="I18" s="9"/>
      <c r="J18" s="9"/>
      <c r="K18" s="9"/>
      <c r="L18" s="9">
        <f t="shared" si="1"/>
        <v>0</v>
      </c>
      <c r="M18" s="9" t="str">
        <f t="shared" si="0"/>
        <v/>
      </c>
      <c r="N18" s="52">
        <f>SUM(M18:M20)</f>
        <v>0</v>
      </c>
      <c r="O18" s="41"/>
      <c r="P18" s="29"/>
    </row>
    <row r="19" spans="1:16" ht="15" customHeight="1" x14ac:dyDescent="0.35">
      <c r="A19" s="47"/>
      <c r="B19" s="10"/>
      <c r="C19" s="11" t="str">
        <f>IFERROR(VLOOKUP(B19,Hoja2!$B$3:$C$50,2,0),"")</f>
        <v/>
      </c>
      <c r="D19" s="11" t="str">
        <f>IFERROR(VLOOKUP(B19,Hoja2!$B$3:$D$50,3,0),"")</f>
        <v/>
      </c>
      <c r="E19" s="11"/>
      <c r="F19" s="11"/>
      <c r="G19" s="11"/>
      <c r="H19" s="11"/>
      <c r="I19" s="11"/>
      <c r="J19" s="11"/>
      <c r="K19" s="11"/>
      <c r="L19" s="11">
        <f t="shared" si="1"/>
        <v>0</v>
      </c>
      <c r="M19" s="11" t="str">
        <f t="shared" si="0"/>
        <v/>
      </c>
      <c r="N19" s="53"/>
      <c r="O19" s="41"/>
      <c r="P19" s="29"/>
    </row>
    <row r="20" spans="1:16" ht="15" customHeight="1" thickBot="1" x14ac:dyDescent="0.4">
      <c r="A20" s="48"/>
      <c r="B20" s="12"/>
      <c r="C20" s="13" t="str">
        <f>IFERROR(VLOOKUP(B20,Hoja2!$B$3:$C$50,2,0),"")</f>
        <v/>
      </c>
      <c r="D20" s="13" t="str">
        <f>IFERROR(VLOOKUP(B20,Hoja2!$B$3:$D$50,3,0),"")</f>
        <v/>
      </c>
      <c r="E20" s="13"/>
      <c r="F20" s="13"/>
      <c r="G20" s="13"/>
      <c r="H20" s="13"/>
      <c r="I20" s="13"/>
      <c r="J20" s="13"/>
      <c r="K20" s="13"/>
      <c r="L20" s="13">
        <f t="shared" si="1"/>
        <v>0</v>
      </c>
      <c r="M20" s="13" t="str">
        <f t="shared" si="0"/>
        <v/>
      </c>
      <c r="N20" s="54"/>
      <c r="O20" s="41"/>
      <c r="P20" s="29"/>
    </row>
    <row r="21" spans="1:16" x14ac:dyDescent="0.35">
      <c r="A21" s="43" t="s">
        <v>104</v>
      </c>
      <c r="B21" s="20"/>
      <c r="C21" s="21" t="str">
        <f>IFERROR(VLOOKUP(B21,Hoja2!$B$3:$C$50,2,0),"")</f>
        <v/>
      </c>
      <c r="D21" s="21" t="str">
        <f>IFERROR(VLOOKUP(B21,Hoja2!$B$3:$D$50,3,0),"")</f>
        <v/>
      </c>
      <c r="E21" s="21"/>
      <c r="F21" s="21"/>
      <c r="G21" s="21"/>
      <c r="H21" s="21"/>
      <c r="I21" s="21"/>
      <c r="J21" s="21"/>
      <c r="K21" s="21"/>
      <c r="L21" s="22">
        <f t="shared" si="1"/>
        <v>0</v>
      </c>
      <c r="M21" s="22" t="str">
        <f t="shared" si="0"/>
        <v/>
      </c>
      <c r="N21" s="55">
        <f>SUM(M21:M23)</f>
        <v>0</v>
      </c>
      <c r="O21" s="41"/>
      <c r="P21" s="29"/>
    </row>
    <row r="22" spans="1:16" ht="15" customHeight="1" x14ac:dyDescent="0.35">
      <c r="A22" s="44"/>
      <c r="B22" s="16"/>
      <c r="C22" s="17" t="str">
        <f>IFERROR(VLOOKUP(B22,Hoja2!$B$3:$C$50,2,0),"")</f>
        <v/>
      </c>
      <c r="D22" s="17" t="str">
        <f>IFERROR(VLOOKUP(B22,Hoja2!$B$3:$D$50,3,0),"")</f>
        <v/>
      </c>
      <c r="E22" s="17"/>
      <c r="F22" s="17"/>
      <c r="G22" s="17"/>
      <c r="H22" s="17"/>
      <c r="I22" s="17"/>
      <c r="J22" s="17"/>
      <c r="K22" s="17"/>
      <c r="L22" s="17">
        <f t="shared" si="1"/>
        <v>0</v>
      </c>
      <c r="M22" s="17" t="str">
        <f t="shared" si="0"/>
        <v/>
      </c>
      <c r="N22" s="56"/>
      <c r="O22" s="41"/>
      <c r="P22" s="29"/>
    </row>
    <row r="23" spans="1:16" ht="15" customHeight="1" thickBot="1" x14ac:dyDescent="0.4">
      <c r="A23" s="45"/>
      <c r="B23" s="16"/>
      <c r="C23" s="17" t="str">
        <f>IFERROR(VLOOKUP(B23,Hoja2!$B$3:$C$50,2,0),"")</f>
        <v/>
      </c>
      <c r="D23" s="17" t="str">
        <f>IFERROR(VLOOKUP(B23,Hoja2!$B$3:$D$50,3,0),"")</f>
        <v/>
      </c>
      <c r="E23" s="17"/>
      <c r="F23" s="17"/>
      <c r="G23" s="17"/>
      <c r="H23" s="17"/>
      <c r="I23" s="17"/>
      <c r="J23" s="17"/>
      <c r="K23" s="17"/>
      <c r="L23" s="17">
        <f t="shared" si="1"/>
        <v>0</v>
      </c>
      <c r="M23" s="17" t="str">
        <f t="shared" si="0"/>
        <v/>
      </c>
      <c r="N23" s="56"/>
      <c r="O23" s="41"/>
      <c r="P23" s="29"/>
    </row>
    <row r="24" spans="1:16" ht="15" customHeight="1" x14ac:dyDescent="0.35">
      <c r="A24" s="59" t="s">
        <v>105</v>
      </c>
      <c r="B24" s="8"/>
      <c r="C24" s="9" t="str">
        <f>IFERROR(VLOOKUP(B24,Hoja2!$B$3:$C$50,2,0),"")</f>
        <v/>
      </c>
      <c r="D24" s="9" t="str">
        <f>IFERROR(VLOOKUP(B24,Hoja2!$B$3:$D$50,3,0),"")</f>
        <v/>
      </c>
      <c r="E24" s="9"/>
      <c r="F24" s="9"/>
      <c r="G24" s="9"/>
      <c r="H24" s="9"/>
      <c r="I24" s="9"/>
      <c r="J24" s="9"/>
      <c r="K24" s="9"/>
      <c r="L24" s="9">
        <f t="shared" si="1"/>
        <v>0</v>
      </c>
      <c r="M24" s="9" t="str">
        <f t="shared" si="0"/>
        <v/>
      </c>
      <c r="N24" s="62">
        <f>SUM(M24:M26)</f>
        <v>0</v>
      </c>
      <c r="O24" s="41"/>
      <c r="P24" s="29"/>
    </row>
    <row r="25" spans="1:16" ht="15" customHeight="1" x14ac:dyDescent="0.35">
      <c r="A25" s="60"/>
      <c r="B25" s="10"/>
      <c r="C25" s="11" t="str">
        <f>IFERROR(VLOOKUP(B25,Hoja2!$B$3:$C$50,2,0),"")</f>
        <v/>
      </c>
      <c r="D25" s="11" t="str">
        <f>IFERROR(VLOOKUP(B25,Hoja2!$B$3:$D$50,3,0),"")</f>
        <v/>
      </c>
      <c r="E25" s="11"/>
      <c r="F25" s="11"/>
      <c r="G25" s="11"/>
      <c r="H25" s="11"/>
      <c r="I25" s="11"/>
      <c r="J25" s="11"/>
      <c r="K25" s="11"/>
      <c r="L25" s="11">
        <f t="shared" si="1"/>
        <v>0</v>
      </c>
      <c r="M25" s="11" t="str">
        <f t="shared" si="0"/>
        <v/>
      </c>
      <c r="N25" s="63"/>
      <c r="O25" s="41"/>
      <c r="P25" s="29"/>
    </row>
    <row r="26" spans="1:16" ht="15" customHeight="1" thickBot="1" x14ac:dyDescent="0.4">
      <c r="A26" s="61"/>
      <c r="B26" s="12"/>
      <c r="C26" s="13" t="str">
        <f>IFERROR(VLOOKUP(B26,Hoja2!$B$3:$C$50,2,0),"")</f>
        <v/>
      </c>
      <c r="D26" s="13" t="str">
        <f>IFERROR(VLOOKUP(B26,Hoja2!$B$3:$D$50,3,0),"")</f>
        <v/>
      </c>
      <c r="E26" s="13"/>
      <c r="F26" s="13"/>
      <c r="G26" s="13"/>
      <c r="H26" s="13"/>
      <c r="I26" s="13"/>
      <c r="J26" s="13"/>
      <c r="K26" s="13"/>
      <c r="L26" s="13">
        <f t="shared" si="1"/>
        <v>0</v>
      </c>
      <c r="M26" s="13" t="str">
        <f t="shared" si="0"/>
        <v/>
      </c>
      <c r="N26" s="64"/>
      <c r="O26" s="42"/>
      <c r="P26" s="30"/>
    </row>
    <row r="28" spans="1:16" ht="15" customHeight="1" x14ac:dyDescent="0.35">
      <c r="D28" s="57" t="s">
        <v>116</v>
      </c>
      <c r="E28" s="31" t="s">
        <v>117</v>
      </c>
      <c r="F28" s="37"/>
      <c r="G28" s="37"/>
      <c r="H28" s="37"/>
      <c r="I28" s="37"/>
      <c r="J28" s="37"/>
      <c r="K28" s="32"/>
      <c r="L28" s="57" t="s">
        <v>119</v>
      </c>
      <c r="M28" s="57" t="s">
        <v>46</v>
      </c>
      <c r="N28" s="57" t="s">
        <v>118</v>
      </c>
    </row>
    <row r="29" spans="1:16" ht="15" customHeight="1" x14ac:dyDescent="0.35">
      <c r="D29" s="58"/>
      <c r="E29" s="23" t="s">
        <v>106</v>
      </c>
      <c r="F29" s="23" t="s">
        <v>107</v>
      </c>
      <c r="G29" s="23" t="s">
        <v>107</v>
      </c>
      <c r="H29" s="23" t="s">
        <v>108</v>
      </c>
      <c r="I29" s="23" t="s">
        <v>109</v>
      </c>
      <c r="J29" s="23" t="s">
        <v>110</v>
      </c>
      <c r="K29" s="23" t="s">
        <v>137</v>
      </c>
      <c r="L29" s="58"/>
      <c r="M29" s="58"/>
      <c r="N29" s="58"/>
    </row>
    <row r="30" spans="1:16" x14ac:dyDescent="0.35">
      <c r="D30" s="6" t="s">
        <v>111</v>
      </c>
      <c r="E30" s="6"/>
      <c r="F30" s="6"/>
      <c r="G30" s="6"/>
      <c r="H30" s="6"/>
      <c r="I30" s="6"/>
      <c r="J30" s="6"/>
      <c r="K30" s="6"/>
      <c r="L30" s="6">
        <f>SUM(E30:K30)</f>
        <v>0</v>
      </c>
      <c r="M30" s="68">
        <f>P12</f>
        <v>0</v>
      </c>
      <c r="N30" s="65" t="str">
        <f>IFERROR(SUM(L30:L34)/M30,"")</f>
        <v/>
      </c>
    </row>
    <row r="31" spans="1:16" x14ac:dyDescent="0.35">
      <c r="D31" s="6" t="s">
        <v>112</v>
      </c>
      <c r="E31" s="6"/>
      <c r="F31" s="6"/>
      <c r="G31" s="6"/>
      <c r="H31" s="6"/>
      <c r="I31" s="6"/>
      <c r="J31" s="6"/>
      <c r="K31" s="6"/>
      <c r="L31" s="6">
        <f>E31+F31+G31+H31+I31+J31</f>
        <v>0</v>
      </c>
      <c r="M31" s="69"/>
      <c r="N31" s="66"/>
    </row>
    <row r="32" spans="1:16" x14ac:dyDescent="0.35">
      <c r="D32" s="6" t="s">
        <v>113</v>
      </c>
      <c r="E32" s="6"/>
      <c r="F32" s="6"/>
      <c r="G32" s="6"/>
      <c r="H32" s="6"/>
      <c r="I32" s="6"/>
      <c r="J32" s="6"/>
      <c r="K32" s="6"/>
      <c r="L32" s="6">
        <f>E32+F32+G32+H32+I32+J32</f>
        <v>0</v>
      </c>
      <c r="M32" s="69"/>
      <c r="N32" s="66"/>
    </row>
    <row r="33" spans="4:14" x14ac:dyDescent="0.35">
      <c r="D33" s="6" t="s">
        <v>114</v>
      </c>
      <c r="E33" s="6"/>
      <c r="F33" s="6"/>
      <c r="G33" s="6"/>
      <c r="H33" s="6"/>
      <c r="I33" s="6"/>
      <c r="J33" s="6"/>
      <c r="K33" s="6"/>
      <c r="L33" s="6">
        <f>E33+F33+G33+H33+I33+J33</f>
        <v>0</v>
      </c>
      <c r="M33" s="69"/>
      <c r="N33" s="66"/>
    </row>
    <row r="34" spans="4:14" x14ac:dyDescent="0.35">
      <c r="D34" s="6" t="s">
        <v>115</v>
      </c>
      <c r="E34" s="6"/>
      <c r="F34" s="6"/>
      <c r="G34" s="6"/>
      <c r="H34" s="6"/>
      <c r="I34" s="6"/>
      <c r="J34" s="6"/>
      <c r="K34" s="6"/>
      <c r="L34" s="6">
        <f>E34+F34+G34+H34+I34+J34</f>
        <v>0</v>
      </c>
      <c r="M34" s="70"/>
      <c r="N34" s="67"/>
    </row>
  </sheetData>
  <mergeCells count="48">
    <mergeCell ref="N30:N34"/>
    <mergeCell ref="M30:M34"/>
    <mergeCell ref="A1:A5"/>
    <mergeCell ref="B1:L5"/>
    <mergeCell ref="M1:N1"/>
    <mergeCell ref="M2:N2"/>
    <mergeCell ref="M3:N3"/>
    <mergeCell ref="M4:N4"/>
    <mergeCell ref="M5:N5"/>
    <mergeCell ref="D28:D29"/>
    <mergeCell ref="D10:D11"/>
    <mergeCell ref="C10:C11"/>
    <mergeCell ref="B10:B11"/>
    <mergeCell ref="E28:K28"/>
    <mergeCell ref="E10:E11"/>
    <mergeCell ref="F10:F11"/>
    <mergeCell ref="G10:G11"/>
    <mergeCell ref="H10:H11"/>
    <mergeCell ref="K10:K11"/>
    <mergeCell ref="L28:L29"/>
    <mergeCell ref="M28:M29"/>
    <mergeCell ref="A12:A14"/>
    <mergeCell ref="N12:N14"/>
    <mergeCell ref="A24:A26"/>
    <mergeCell ref="N24:N26"/>
    <mergeCell ref="N28:N29"/>
    <mergeCell ref="A15:A17"/>
    <mergeCell ref="A18:A20"/>
    <mergeCell ref="A21:A23"/>
    <mergeCell ref="N15:N17"/>
    <mergeCell ref="N18:N20"/>
    <mergeCell ref="N21:N23"/>
    <mergeCell ref="O10:O11"/>
    <mergeCell ref="P10:P11"/>
    <mergeCell ref="P12:P26"/>
    <mergeCell ref="B7:C7"/>
    <mergeCell ref="M10:M11"/>
    <mergeCell ref="N10:N11"/>
    <mergeCell ref="L10:L11"/>
    <mergeCell ref="I10:I11"/>
    <mergeCell ref="J10:J11"/>
    <mergeCell ref="H7:I7"/>
    <mergeCell ref="J7:K7"/>
    <mergeCell ref="H8:I8"/>
    <mergeCell ref="J8:K8"/>
    <mergeCell ref="E7:G7"/>
    <mergeCell ref="E8:G8"/>
    <mergeCell ref="O12:O2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Hoja2!$G$3:$G$4</xm:f>
          </x14:formula1>
          <xm:sqref>B9</xm:sqref>
        </x14:dataValidation>
        <x14:dataValidation type="list" allowBlank="1" showInputMessage="1" showErrorMessage="1" xr:uid="{00000000-0002-0000-0000-000001000000}">
          <x14:formula1>
            <xm:f>Hoja2!$B$2:$B$43</xm:f>
          </x14:formula1>
          <xm:sqref>B13:B26</xm:sqref>
        </x14:dataValidation>
        <x14:dataValidation type="list" allowBlank="1" showInputMessage="1" showErrorMessage="1" xr:uid="{9DF4F999-78BA-4857-8C3D-CFD166751A2D}">
          <x14:formula1>
            <xm:f>Hoja2!$B$2:$B$45</xm:f>
          </x14:formula1>
          <xm:sqref>B12</xm:sqref>
        </x14:dataValidation>
        <x14:dataValidation type="list" allowBlank="1" showInputMessage="1" showErrorMessage="1" xr:uid="{B7B50821-49B7-4768-A3CE-72217E167981}">
          <x14:formula1>
            <xm:f>Hoja2!$G$3:$G$5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H45"/>
  <sheetViews>
    <sheetView workbookViewId="0">
      <selection activeCell="H6" sqref="H6"/>
    </sheetView>
  </sheetViews>
  <sheetFormatPr baseColWidth="10" defaultColWidth="11.453125" defaultRowHeight="14.5" x14ac:dyDescent="0.35"/>
  <cols>
    <col min="1" max="2" width="22.7265625" style="1" bestFit="1" customWidth="1"/>
    <col min="3" max="3" width="10.54296875" style="1" bestFit="1" customWidth="1"/>
    <col min="4" max="4" width="18.1796875" style="1" bestFit="1" customWidth="1"/>
    <col min="5" max="6" width="11.453125" style="1"/>
    <col min="7" max="7" width="16.1796875" style="1" bestFit="1" customWidth="1"/>
    <col min="8" max="16384" width="11.453125" style="1"/>
  </cols>
  <sheetData>
    <row r="2" spans="2:8" x14ac:dyDescent="0.35">
      <c r="B2" s="1" t="s">
        <v>2</v>
      </c>
      <c r="C2" s="1" t="s">
        <v>3</v>
      </c>
      <c r="D2" s="1" t="s">
        <v>7</v>
      </c>
      <c r="G2" s="1" t="s">
        <v>1</v>
      </c>
    </row>
    <row r="3" spans="2:8" x14ac:dyDescent="0.35">
      <c r="B3" s="1" t="s">
        <v>32</v>
      </c>
      <c r="C3" s="1" t="s">
        <v>4</v>
      </c>
      <c r="D3" s="1">
        <v>3.1E-2</v>
      </c>
      <c r="G3" s="1" t="s">
        <v>30</v>
      </c>
      <c r="H3" s="1">
        <v>4.34</v>
      </c>
    </row>
    <row r="4" spans="2:8" x14ac:dyDescent="0.35">
      <c r="B4" s="1" t="s">
        <v>33</v>
      </c>
      <c r="C4" s="1" t="s">
        <v>5</v>
      </c>
      <c r="D4" s="1">
        <v>0.05</v>
      </c>
      <c r="G4" s="1" t="s">
        <v>31</v>
      </c>
      <c r="H4" s="1">
        <v>4.29</v>
      </c>
    </row>
    <row r="5" spans="2:8" x14ac:dyDescent="0.35">
      <c r="B5" s="1" t="s">
        <v>34</v>
      </c>
      <c r="C5" s="1" t="s">
        <v>6</v>
      </c>
      <c r="D5" s="1">
        <v>0.111</v>
      </c>
      <c r="G5" s="1" t="s">
        <v>138</v>
      </c>
      <c r="H5" s="1">
        <v>1</v>
      </c>
    </row>
    <row r="6" spans="2:8" x14ac:dyDescent="0.35">
      <c r="B6" s="1" t="s">
        <v>17</v>
      </c>
      <c r="C6" s="1" t="s">
        <v>100</v>
      </c>
      <c r="D6" s="1">
        <v>0.08</v>
      </c>
    </row>
    <row r="7" spans="2:8" x14ac:dyDescent="0.35">
      <c r="B7" s="1" t="s">
        <v>18</v>
      </c>
      <c r="C7" s="1" t="s">
        <v>101</v>
      </c>
      <c r="D7" s="1">
        <v>0.1</v>
      </c>
    </row>
    <row r="8" spans="2:8" x14ac:dyDescent="0.35">
      <c r="B8" s="1" t="s">
        <v>19</v>
      </c>
      <c r="C8" s="1" t="s">
        <v>102</v>
      </c>
      <c r="D8" s="1">
        <v>0.13</v>
      </c>
    </row>
    <row r="9" spans="2:8" x14ac:dyDescent="0.35">
      <c r="B9" s="1" t="s">
        <v>20</v>
      </c>
      <c r="C9" s="1" t="s">
        <v>103</v>
      </c>
      <c r="D9" s="1">
        <v>0.21</v>
      </c>
    </row>
    <row r="10" spans="2:8" x14ac:dyDescent="0.35">
      <c r="B10" s="1" t="s">
        <v>21</v>
      </c>
      <c r="C10" s="1" t="s">
        <v>8</v>
      </c>
      <c r="D10" s="1">
        <v>1.53</v>
      </c>
    </row>
    <row r="11" spans="2:8" x14ac:dyDescent="0.35">
      <c r="B11" s="1" t="s">
        <v>22</v>
      </c>
      <c r="C11" s="1" t="s">
        <v>9</v>
      </c>
      <c r="D11" s="1">
        <v>1.91</v>
      </c>
    </row>
    <row r="12" spans="2:8" x14ac:dyDescent="0.35">
      <c r="B12" s="1" t="s">
        <v>23</v>
      </c>
      <c r="C12" s="1" t="s">
        <v>10</v>
      </c>
      <c r="D12" s="1">
        <v>2.29</v>
      </c>
    </row>
    <row r="13" spans="2:8" x14ac:dyDescent="0.35">
      <c r="B13" s="1" t="s">
        <v>24</v>
      </c>
      <c r="C13" s="1" t="s">
        <v>11</v>
      </c>
      <c r="D13" s="1">
        <v>3.06</v>
      </c>
    </row>
    <row r="14" spans="2:8" x14ac:dyDescent="0.35">
      <c r="B14" s="1" t="s">
        <v>25</v>
      </c>
      <c r="C14" s="1" t="s">
        <v>12</v>
      </c>
      <c r="D14" s="1">
        <v>4.59</v>
      </c>
    </row>
    <row r="15" spans="2:8" x14ac:dyDescent="0.35">
      <c r="B15" s="1" t="s">
        <v>26</v>
      </c>
      <c r="C15" s="1" t="s">
        <v>13</v>
      </c>
      <c r="D15" s="1">
        <v>7.64</v>
      </c>
    </row>
    <row r="16" spans="2:8" x14ac:dyDescent="0.35">
      <c r="B16" s="1" t="s">
        <v>27</v>
      </c>
      <c r="C16" s="1" t="s">
        <v>14</v>
      </c>
      <c r="D16" s="1">
        <v>10.95</v>
      </c>
    </row>
    <row r="17" spans="2:4" x14ac:dyDescent="0.35">
      <c r="B17" s="1" t="s">
        <v>28</v>
      </c>
      <c r="C17" s="1" t="s">
        <v>15</v>
      </c>
      <c r="D17" s="1">
        <v>15.3</v>
      </c>
    </row>
    <row r="18" spans="2:4" x14ac:dyDescent="0.35">
      <c r="B18" s="1" t="s">
        <v>29</v>
      </c>
      <c r="C18" s="1" t="s">
        <v>16</v>
      </c>
      <c r="D18" s="1">
        <v>29.2</v>
      </c>
    </row>
    <row r="19" spans="2:4" x14ac:dyDescent="0.35">
      <c r="B19" s="1" t="s">
        <v>50</v>
      </c>
      <c r="C19" s="1" t="s">
        <v>75</v>
      </c>
      <c r="D19" s="1">
        <v>0.6</v>
      </c>
    </row>
    <row r="20" spans="2:4" x14ac:dyDescent="0.35">
      <c r="B20" s="1" t="s">
        <v>51</v>
      </c>
      <c r="C20" s="1" t="s">
        <v>76</v>
      </c>
      <c r="D20" s="1">
        <v>0.7</v>
      </c>
    </row>
    <row r="21" spans="2:4" x14ac:dyDescent="0.35">
      <c r="B21" s="1" t="s">
        <v>52</v>
      </c>
      <c r="C21" s="1" t="s">
        <v>77</v>
      </c>
      <c r="D21" s="1">
        <v>0.8</v>
      </c>
    </row>
    <row r="22" spans="2:4" x14ac:dyDescent="0.35">
      <c r="B22" s="1" t="s">
        <v>53</v>
      </c>
      <c r="C22" s="1" t="s">
        <v>78</v>
      </c>
      <c r="D22" s="1">
        <v>0.9</v>
      </c>
    </row>
    <row r="23" spans="2:4" x14ac:dyDescent="0.35">
      <c r="B23" s="1" t="s">
        <v>54</v>
      </c>
      <c r="C23" s="1" t="s">
        <v>79</v>
      </c>
      <c r="D23" s="1">
        <v>1</v>
      </c>
    </row>
    <row r="24" spans="2:4" x14ac:dyDescent="0.35">
      <c r="B24" s="1" t="s">
        <v>55</v>
      </c>
      <c r="C24" s="1" t="s">
        <v>80</v>
      </c>
      <c r="D24" s="1">
        <v>1.1000000000000001</v>
      </c>
    </row>
    <row r="25" spans="2:4" x14ac:dyDescent="0.35">
      <c r="B25" s="1" t="s">
        <v>56</v>
      </c>
      <c r="C25" s="1" t="s">
        <v>81</v>
      </c>
      <c r="D25" s="1">
        <v>1.2</v>
      </c>
    </row>
    <row r="26" spans="2:4" x14ac:dyDescent="0.35">
      <c r="B26" s="1" t="s">
        <v>57</v>
      </c>
      <c r="C26" s="1" t="s">
        <v>82</v>
      </c>
      <c r="D26" s="1">
        <v>1.3</v>
      </c>
    </row>
    <row r="27" spans="2:4" x14ac:dyDescent="0.35">
      <c r="B27" s="1" t="s">
        <v>58</v>
      </c>
      <c r="C27" s="1" t="s">
        <v>83</v>
      </c>
      <c r="D27" s="1">
        <v>1.4</v>
      </c>
    </row>
    <row r="28" spans="2:4" x14ac:dyDescent="0.35">
      <c r="B28" s="1" t="s">
        <v>59</v>
      </c>
      <c r="C28" s="1" t="s">
        <v>84</v>
      </c>
      <c r="D28" s="1">
        <v>1.5</v>
      </c>
    </row>
    <row r="29" spans="2:4" x14ac:dyDescent="0.35">
      <c r="B29" s="1" t="s">
        <v>60</v>
      </c>
      <c r="C29" s="1" t="s">
        <v>85</v>
      </c>
      <c r="D29" s="1">
        <v>1.6</v>
      </c>
    </row>
    <row r="30" spans="2:4" x14ac:dyDescent="0.35">
      <c r="B30" s="1" t="s">
        <v>61</v>
      </c>
      <c r="C30" s="1" t="s">
        <v>86</v>
      </c>
      <c r="D30" s="1">
        <v>1.7</v>
      </c>
    </row>
    <row r="31" spans="2:4" x14ac:dyDescent="0.35">
      <c r="B31" s="1" t="s">
        <v>62</v>
      </c>
      <c r="C31" s="1" t="s">
        <v>87</v>
      </c>
      <c r="D31" s="1">
        <v>1.8</v>
      </c>
    </row>
    <row r="32" spans="2:4" x14ac:dyDescent="0.35">
      <c r="B32" s="1" t="s">
        <v>63</v>
      </c>
      <c r="C32" s="1" t="s">
        <v>88</v>
      </c>
      <c r="D32" s="1">
        <v>1.9</v>
      </c>
    </row>
    <row r="33" spans="2:4" x14ac:dyDescent="0.35">
      <c r="B33" s="1" t="s">
        <v>64</v>
      </c>
      <c r="C33" s="1" t="s">
        <v>89</v>
      </c>
      <c r="D33" s="1">
        <v>2</v>
      </c>
    </row>
    <row r="34" spans="2:4" x14ac:dyDescent="0.35">
      <c r="B34" s="1" t="s">
        <v>65</v>
      </c>
      <c r="C34" s="1" t="s">
        <v>90</v>
      </c>
      <c r="D34" s="1">
        <v>2.1</v>
      </c>
    </row>
    <row r="35" spans="2:4" x14ac:dyDescent="0.35">
      <c r="B35" s="1" t="s">
        <v>66</v>
      </c>
      <c r="C35" s="1" t="s">
        <v>91</v>
      </c>
      <c r="D35" s="1">
        <v>2.2000000000000002</v>
      </c>
    </row>
    <row r="36" spans="2:4" x14ac:dyDescent="0.35">
      <c r="B36" s="1" t="s">
        <v>67</v>
      </c>
      <c r="C36" s="1" t="s">
        <v>92</v>
      </c>
      <c r="D36" s="1">
        <v>2.2999999999999998</v>
      </c>
    </row>
    <row r="37" spans="2:4" x14ac:dyDescent="0.35">
      <c r="B37" s="1" t="s">
        <v>68</v>
      </c>
      <c r="C37" s="1" t="s">
        <v>93</v>
      </c>
      <c r="D37" s="1">
        <v>2.4</v>
      </c>
    </row>
    <row r="38" spans="2:4" x14ac:dyDescent="0.35">
      <c r="B38" s="1" t="s">
        <v>69</v>
      </c>
      <c r="C38" s="1" t="s">
        <v>94</v>
      </c>
      <c r="D38" s="1">
        <v>2.5</v>
      </c>
    </row>
    <row r="39" spans="2:4" x14ac:dyDescent="0.35">
      <c r="B39" s="1" t="s">
        <v>70</v>
      </c>
      <c r="C39" s="1" t="s">
        <v>95</v>
      </c>
      <c r="D39" s="1">
        <v>2.6</v>
      </c>
    </row>
    <row r="40" spans="2:4" x14ac:dyDescent="0.35">
      <c r="B40" s="1" t="s">
        <v>71</v>
      </c>
      <c r="C40" s="1" t="s">
        <v>96</v>
      </c>
      <c r="D40" s="1">
        <v>2.7</v>
      </c>
    </row>
    <row r="41" spans="2:4" x14ac:dyDescent="0.35">
      <c r="B41" s="1" t="s">
        <v>72</v>
      </c>
      <c r="C41" s="1" t="s">
        <v>97</v>
      </c>
      <c r="D41" s="1">
        <v>2.8</v>
      </c>
    </row>
    <row r="42" spans="2:4" x14ac:dyDescent="0.35">
      <c r="B42" s="1" t="s">
        <v>73</v>
      </c>
      <c r="C42" s="1" t="s">
        <v>98</v>
      </c>
      <c r="D42" s="1">
        <v>2.9</v>
      </c>
    </row>
    <row r="43" spans="2:4" x14ac:dyDescent="0.35">
      <c r="B43" s="1" t="s">
        <v>74</v>
      </c>
      <c r="C43" s="1" t="s">
        <v>99</v>
      </c>
      <c r="D43" s="1">
        <v>3</v>
      </c>
    </row>
    <row r="44" spans="2:4" x14ac:dyDescent="0.35">
      <c r="B44" s="1" t="s">
        <v>120</v>
      </c>
      <c r="C44" s="1" t="s">
        <v>121</v>
      </c>
      <c r="D44" s="1">
        <v>0.24</v>
      </c>
    </row>
    <row r="45" spans="2:4" x14ac:dyDescent="0.35">
      <c r="B45" s="1" t="s">
        <v>135</v>
      </c>
      <c r="C45" s="1" t="s">
        <v>134</v>
      </c>
      <c r="D45" s="1">
        <v>0.08</v>
      </c>
    </row>
  </sheetData>
  <sheetProtection algorithmName="SHA-512" hashValue="WNRgObpAC3csY0aigK8pxSgmTS4svNYtjJbIlg488xCAyJyC4q3zJkcN0owcpAQWmoHF5vZ3MBjdgGpWV70Phg==" saltValue="m489un7nYaJ++LFRntVOA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Torres</dc:creator>
  <cp:lastModifiedBy>Katherine Cruz</cp:lastModifiedBy>
  <cp:lastPrinted>2023-08-09T21:31:16Z</cp:lastPrinted>
  <dcterms:created xsi:type="dcterms:W3CDTF">2021-12-10T15:37:14Z</dcterms:created>
  <dcterms:modified xsi:type="dcterms:W3CDTF">2026-01-16T19:06:23Z</dcterms:modified>
</cp:coreProperties>
</file>