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2. RECAUDO Y CARTERA\REGISTROS\"/>
    </mc:Choice>
  </mc:AlternateContent>
  <xr:revisionPtr revIDLastSave="0" documentId="13_ncr:1_{C218EAC4-223F-40F7-B628-79029DE0B2AE}" xr6:coauthVersionLast="47" xr6:coauthVersionMax="47" xr10:uidLastSave="{00000000-0000-0000-0000-000000000000}"/>
  <bookViews>
    <workbookView xWindow="-110" yWindow="-110" windowWidth="19420" windowHeight="10420" tabRatio="810" activeTab="3" xr2:uid="{00000000-000D-0000-FFFF-FFFF00000000}"/>
  </bookViews>
  <sheets>
    <sheet name="Conjunta ENEL MmmYY" sheetId="1" r:id="rId1"/>
    <sheet name="Conjunta CELSIA MmmYY" sheetId="9" r:id="rId2"/>
    <sheet name="Conjunta Espuflan MmmYY" sheetId="10" r:id="rId3"/>
    <sheet name="Anexo 1 Espuflan " sheetId="13" r:id="rId4"/>
  </sheets>
  <definedNames>
    <definedName name="_xlnm.Print_Area" localSheetId="1">'Conjunta CELSIA MmmYY'!$A$1:$I$86</definedName>
    <definedName name="_xlnm.Print_Area" localSheetId="0">'Conjunta ENEL MmmYY'!$A$1:$H$81</definedName>
    <definedName name="_xlnm.Print_Area" localSheetId="2">'Conjunta Espuflan MmmYY'!$A$1:$H$87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19" i="10"/>
  <c r="E41" i="9"/>
  <c r="E19" i="10"/>
  <c r="E15" i="10"/>
  <c r="E11" i="10"/>
  <c r="D31" i="9"/>
  <c r="E31" i="9"/>
  <c r="F31" i="9"/>
  <c r="C31" i="9"/>
  <c r="G28" i="9"/>
  <c r="G29" i="9"/>
  <c r="G30" i="9"/>
  <c r="G27" i="9"/>
  <c r="D23" i="9"/>
  <c r="E23" i="9"/>
  <c r="F23" i="9"/>
  <c r="C23" i="9"/>
  <c r="G20" i="9"/>
  <c r="G21" i="9"/>
  <c r="G22" i="9"/>
  <c r="G19" i="9"/>
  <c r="G22" i="1"/>
  <c r="G21" i="1"/>
  <c r="G17" i="1"/>
  <c r="G16" i="1"/>
  <c r="D15" i="9"/>
  <c r="C15" i="9"/>
  <c r="E12" i="9"/>
  <c r="E13" i="9"/>
  <c r="E14" i="9"/>
  <c r="E11" i="9"/>
  <c r="E15" i="9" s="1"/>
  <c r="B37" i="10"/>
  <c r="B51" i="9"/>
  <c r="E32" i="1"/>
  <c r="E12" i="1"/>
  <c r="E11" i="1"/>
  <c r="D5" i="10"/>
  <c r="D5" i="13" s="1"/>
  <c r="D4" i="10"/>
  <c r="D5" i="9"/>
  <c r="D4" i="9"/>
  <c r="G23" i="9" l="1"/>
  <c r="G33" i="13"/>
  <c r="H33" i="13"/>
  <c r="I33" i="13"/>
  <c r="G32" i="13" l="1"/>
  <c r="H32" i="13" s="1"/>
  <c r="I32" i="13" l="1"/>
  <c r="G31" i="13"/>
  <c r="H31" i="13" s="1"/>
  <c r="I31" i="13" l="1"/>
  <c r="G30" i="13"/>
  <c r="H30" i="13" s="1"/>
  <c r="I30" i="13" l="1"/>
  <c r="G29" i="13" l="1"/>
  <c r="H29" i="13" s="1"/>
  <c r="G28" i="13"/>
  <c r="G27" i="13"/>
  <c r="H27" i="13" s="1"/>
  <c r="I27" i="13" s="1"/>
  <c r="G26" i="13"/>
  <c r="H26" i="13" s="1"/>
  <c r="I26" i="13" s="1"/>
  <c r="G25" i="13"/>
  <c r="G24" i="13"/>
  <c r="G23" i="13"/>
  <c r="H23" i="13" s="1"/>
  <c r="I23" i="13" s="1"/>
  <c r="G22" i="13"/>
  <c r="H22" i="13" s="1"/>
  <c r="I22" i="13" s="1"/>
  <c r="G21" i="13"/>
  <c r="G20" i="13"/>
  <c r="G19" i="13"/>
  <c r="H19" i="13" s="1"/>
  <c r="I19" i="13" s="1"/>
  <c r="G18" i="13"/>
  <c r="H18" i="13" s="1"/>
  <c r="I18" i="13" s="1"/>
  <c r="G17" i="13"/>
  <c r="G16" i="13"/>
  <c r="G15" i="13"/>
  <c r="H15" i="13" s="1"/>
  <c r="I15" i="13" s="1"/>
  <c r="G14" i="13"/>
  <c r="H14" i="13" s="1"/>
  <c r="I14" i="13" s="1"/>
  <c r="G13" i="13"/>
  <c r="G12" i="13"/>
  <c r="G11" i="13"/>
  <c r="H11" i="13" s="1"/>
  <c r="I11" i="13" s="1"/>
  <c r="J11" i="13" s="1"/>
  <c r="F11" i="13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I29" i="13" l="1"/>
  <c r="H12" i="13"/>
  <c r="I12" i="13" s="1"/>
  <c r="J12" i="13" s="1"/>
  <c r="J13" i="13" s="1"/>
  <c r="J14" i="13" s="1"/>
  <c r="J15" i="13" s="1"/>
  <c r="J16" i="13" s="1"/>
  <c r="H16" i="13"/>
  <c r="I16" i="13" s="1"/>
  <c r="H20" i="13"/>
  <c r="I20" i="13" s="1"/>
  <c r="H24" i="13"/>
  <c r="I24" i="13" s="1"/>
  <c r="H28" i="13"/>
  <c r="I28" i="13" s="1"/>
  <c r="H13" i="13"/>
  <c r="I13" i="13" s="1"/>
  <c r="H17" i="13"/>
  <c r="I17" i="13" s="1"/>
  <c r="H21" i="13"/>
  <c r="I21" i="13" s="1"/>
  <c r="H25" i="13"/>
  <c r="I25" i="13" s="1"/>
  <c r="J17" i="13" l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D4" i="13" l="1"/>
  <c r="E31" i="10" l="1"/>
  <c r="G31" i="9" l="1"/>
</calcChain>
</file>

<file path=xl/sharedStrings.xml><?xml version="1.0" encoding="utf-8"?>
<sst xmlns="http://schemas.openxmlformats.org/spreadsheetml/2006/main" count="212" uniqueCount="102">
  <si>
    <t xml:space="preserve">1 Quincena </t>
  </si>
  <si>
    <t xml:space="preserve">2 Quincena </t>
  </si>
  <si>
    <t>4 X Mil</t>
  </si>
  <si>
    <t>Valor a Girar</t>
  </si>
  <si>
    <t>CONCILIACION RECAUDO COMERCIAL Y TESORERIA</t>
  </si>
  <si>
    <t>PERIODO CONCILIADO:</t>
  </si>
  <si>
    <t>FECHA CONCILIACION:</t>
  </si>
  <si>
    <t>Valor Extractado</t>
  </si>
  <si>
    <t>Fecha Pago</t>
  </si>
  <si>
    <t>CLAUDIA DURAN</t>
  </si>
  <si>
    <t>Directora Nacional De Tesorería</t>
  </si>
  <si>
    <t>Director Nacional De Recaudo y Cartera</t>
  </si>
  <si>
    <t>Analista Tesorería</t>
  </si>
  <si>
    <t xml:space="preserve">Coordinador Cartera y Recaudo </t>
  </si>
  <si>
    <r>
      <rPr>
        <b/>
        <sz val="9"/>
        <color theme="1"/>
        <rFont val="Arial Nova"/>
        <family val="2"/>
      </rPr>
      <t xml:space="preserve">CONCLUSIONES POR DIFERENCIAS PRESENTADAS EN EL(LOS) PERIODO(S) ANTERIOR(ES)  (Proceso Comercial y/o Tesorería)
</t>
    </r>
    <r>
      <rPr>
        <sz val="9"/>
        <color theme="1"/>
        <rFont val="Arial Nova"/>
        <family val="2"/>
      </rPr>
      <t xml:space="preserve">(Ingresar Texto) explicación de partidas con diferencia del periodo anterior objeto de conciliación </t>
    </r>
  </si>
  <si>
    <t>GUSTAVO LOZADA</t>
  </si>
  <si>
    <t>CLAUDIA CARDENAS</t>
  </si>
  <si>
    <t>Recaudo Mes</t>
  </si>
  <si>
    <t>Diferencias</t>
  </si>
  <si>
    <t>Gerente Corporativo Mercado Regaludo</t>
  </si>
  <si>
    <t>Gerente Corporativo Financiero</t>
  </si>
  <si>
    <t>Valor Recaudado Total</t>
  </si>
  <si>
    <t>Actas Conciliación Ser Ambiental ENEL</t>
  </si>
  <si>
    <t>SER AMBIENTAL</t>
  </si>
  <si>
    <t>Comisión Fact. Conjunta</t>
  </si>
  <si>
    <t>Comisión Diferidos</t>
  </si>
  <si>
    <t>Fuente. Actas Conciliación Ser Ambiental S.A.S. ESP - ENEL CODENSA.</t>
  </si>
  <si>
    <t>Valor Registrado SIESA</t>
  </si>
  <si>
    <t xml:space="preserve">OBSERVACIONES DIFERENCIAS PRESENTADAS (2. Proceso Tesorería).
</t>
  </si>
  <si>
    <t>EDNA ROCIO ORTIZ</t>
  </si>
  <si>
    <t>Actas Conciliación Ser Ambiental CELSIA</t>
  </si>
  <si>
    <t>Mes</t>
  </si>
  <si>
    <t>Actas Conciliación Ser Ambiental ESPUFLAN</t>
  </si>
  <si>
    <t>Fuente. Actas Conciliación Ser Ambiental S.A.S. ESP - CELSIA.</t>
  </si>
  <si>
    <t xml:space="preserve">OBSERVACIONES DIFERENCIAS PRESENTADAS (2. Proceso Comercial).
</t>
  </si>
  <si>
    <t>Fuente. Actas Conciliación Ser Ambiental S.A.S. ESP - ESPUFLAN.</t>
  </si>
  <si>
    <t>Espinal</t>
  </si>
  <si>
    <t>Guamo</t>
  </si>
  <si>
    <t>Melgar</t>
  </si>
  <si>
    <t>Flandes</t>
  </si>
  <si>
    <t>Total</t>
  </si>
  <si>
    <t xml:space="preserve">GIROS PENDIENTES DE TRASLADO: En el anexo No. 1 se presenta la relación de pagos aplicados, descuentos, valores girados por el facturador conjunto y valores pendientescomo soporte frente a la transferencia de recaudos de Espuflan </t>
  </si>
  <si>
    <t>MES CORTE</t>
  </si>
  <si>
    <t>AÑO</t>
  </si>
  <si>
    <t>GIROS</t>
  </si>
  <si>
    <t>RECAUDO AL CIERRE DE CADA MES</t>
  </si>
  <si>
    <t>SALDO</t>
  </si>
  <si>
    <t>COSTO FACTURACION</t>
  </si>
  <si>
    <t>IVA</t>
  </si>
  <si>
    <t>COSTO FACT CONJ</t>
  </si>
  <si>
    <t>A DEBER A SER AMB</t>
  </si>
  <si>
    <t>SI A JUNIO</t>
  </si>
  <si>
    <t>JULIO</t>
  </si>
  <si>
    <t>AGOSTO</t>
  </si>
  <si>
    <t>SEPTIEMBRE</t>
  </si>
  <si>
    <t>OCTUBRE</t>
  </si>
  <si>
    <t>NOVIEMBRE</t>
  </si>
  <si>
    <t>DICIEMBRE</t>
  </si>
  <si>
    <t>ENERO</t>
  </si>
  <si>
    <t>DOC</t>
  </si>
  <si>
    <t>DOCUMENTO</t>
  </si>
  <si>
    <t>MANUEL DAZA</t>
  </si>
  <si>
    <t>DIANA RONDON</t>
  </si>
  <si>
    <t>Reportes ARQ</t>
  </si>
  <si>
    <r>
      <t xml:space="preserve">OBSERVACIONES DIFERENCIAS PRESENTADAS (2. Proceso Tesorería): </t>
    </r>
    <r>
      <rPr>
        <b/>
        <sz val="9"/>
        <color theme="1"/>
        <rFont val="Calibri"/>
        <family val="2"/>
        <scheme val="minor"/>
      </rPr>
      <t xml:space="preserve">
</t>
    </r>
  </si>
  <si>
    <t>Fuente. Reportes Recaudo Total ARQ.</t>
  </si>
  <si>
    <t xml:space="preserve">OBSERVACIONES DIFERENCIAS PRESENTADAS (2. Proceso Comercial Conciliación).
</t>
  </si>
  <si>
    <t>FEBRERO</t>
  </si>
  <si>
    <t>MARZO</t>
  </si>
  <si>
    <t>ABRIL</t>
  </si>
  <si>
    <t xml:space="preserve">MAYO </t>
  </si>
  <si>
    <t>JUNIO</t>
  </si>
  <si>
    <t>Fuente. Reportes Recaudo Total ARQ</t>
  </si>
  <si>
    <t xml:space="preserve">OBSERVACIONES DIFERENCIAS PRESENTADAS (2. Proceso Tesorería).
NO SE REPORTAN INGRESOS EN DICIEMBRE ENERO NI FEBRERO NI MARZO NI ABRIL </t>
  </si>
  <si>
    <t xml:space="preserve">GIROS PENDIENTES DE TRASLADO: En el anexo No. 1 se presenta la relación de pagos aplicados, descuentos, valores girados por el facturador conjunto y valores pendientes como soporte frente a la transferencia de recaudos de Espuflan </t>
  </si>
  <si>
    <t>1. PROCESO COMERCIAL
INFORMACIÓN TOTAL MMMM YYYY</t>
  </si>
  <si>
    <t>MMMM YYYY</t>
  </si>
  <si>
    <t>dd/mm/yyyy</t>
  </si>
  <si>
    <t>2. PROCESO TESORERIA
INFORMACIÓN TOTAL MMMM YYYY</t>
  </si>
  <si>
    <t>Se firma Acta de Conciliación el dd del mes de mmmm del año yyyy</t>
  </si>
  <si>
    <t>SEBASTIAN VILLEGAS</t>
  </si>
  <si>
    <t>Analista de Recaudo y Cartera.</t>
  </si>
  <si>
    <t>1 Quincena - 07/mm/YYYY</t>
  </si>
  <si>
    <t>2 Quincena - 22/mm/YYYY</t>
  </si>
  <si>
    <t>1 Quincena - 07/mm+1/YYYY</t>
  </si>
  <si>
    <t>2 Quincena - 22/mm+1/YYYY</t>
  </si>
  <si>
    <t>Mmmm YYYY- 05/mm/YYYY</t>
  </si>
  <si>
    <t>Mmmm+1 YYYY - 05/mm+1/YYYY</t>
  </si>
  <si>
    <t>Espinal 05/mm/2022</t>
  </si>
  <si>
    <t>Melgar 05/mm/2022</t>
  </si>
  <si>
    <t>Guamo 05/mm/2022</t>
  </si>
  <si>
    <t>Flandes 05/mm/2022</t>
  </si>
  <si>
    <t>Espinal  05/mm+2/2022</t>
  </si>
  <si>
    <t>Melgar 05/mm+2/2022</t>
  </si>
  <si>
    <t>Guamo 05/mm+2/2022</t>
  </si>
  <si>
    <t>Flandes 05/mm+2/2022</t>
  </si>
  <si>
    <t>GIROS A RECIBIR MMMM YYYY - Acta Conciliación Ser Ambiental S.A.S. ESP - ENEL CODENSA - No. ## (1Q Mmm-1 YY) / No. ## (2Q Mmm-1 YY).</t>
  </si>
  <si>
    <t>GIROS A RECIBIR EN MMMM+1 YYYY - Acta Conciliación Ser Ambiental S.A.S. ESP - ENEL CODENSA - No. ##  (1Q Mmm YY) / No. ## (2Q Mmm YY).</t>
  </si>
  <si>
    <t>GIROS A RECIBIR MMMM YYYY - Acta Conciliación Ser Ambiental S.A.S. ESP - CELSIA - No. ##-##-##-## (Mmm-2 YY).</t>
  </si>
  <si>
    <t>GIROS A RECIBIR EN MMMM+2 YYYY - Acta Conciliación Ser Ambiental S.A.S. ESP - CELSIA - No. ##-##-##-## (Mmm YY).</t>
  </si>
  <si>
    <t>GIROS A RECIBIR MMMM YYYY - Acta Conciliación Ser Ambiental S.A.S. ESP - ESPUFLAN - No. ## (Mmm-1 22).</t>
  </si>
  <si>
    <t>GIROS A RECIBIR MMMM+1 YYYY - Acta Conciliación Ser Ambiental S.A.S. ESP - ESPUFLAN - No. ## (Mmm YY).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</si>
</sst>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$-240A]\ #,##0"/>
    <numFmt numFmtId="168" formatCode="dd/mm/yyyy;@"/>
    <numFmt numFmtId="169" formatCode="[$$-240A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 Nova"/>
      <family val="2"/>
    </font>
    <font>
      <sz val="9"/>
      <color theme="1"/>
      <name val="Arial Nova"/>
      <family val="2"/>
    </font>
    <font>
      <b/>
      <sz val="10"/>
      <color theme="1"/>
      <name val="Arial Nova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4" fillId="3" borderId="0" xfId="0" applyFont="1" applyFill="1"/>
    <xf numFmtId="0" fontId="4" fillId="3" borderId="6" xfId="0" applyFont="1" applyFill="1" applyBorder="1"/>
    <xf numFmtId="0" fontId="6" fillId="3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165" fontId="3" fillId="3" borderId="0" xfId="1" applyNumberFormat="1" applyFont="1" applyFill="1" applyBorder="1" applyAlignment="1">
      <alignment horizontal="right"/>
    </xf>
    <xf numFmtId="0" fontId="9" fillId="4" borderId="0" xfId="0" applyFont="1" applyFill="1"/>
    <xf numFmtId="0" fontId="10" fillId="2" borderId="0" xfId="0" applyFont="1" applyFill="1"/>
    <xf numFmtId="0" fontId="11" fillId="5" borderId="4" xfId="0" applyFont="1" applyFill="1" applyBorder="1"/>
    <xf numFmtId="0" fontId="3" fillId="4" borderId="0" xfId="0" applyFont="1" applyFill="1"/>
    <xf numFmtId="0" fontId="11" fillId="5" borderId="5" xfId="0" applyFont="1" applyFill="1" applyBorder="1"/>
    <xf numFmtId="17" fontId="3" fillId="3" borderId="1" xfId="0" applyNumberFormat="1" applyFont="1" applyFill="1" applyBorder="1" applyAlignment="1">
      <alignment horizontal="right"/>
    </xf>
    <xf numFmtId="165" fontId="3" fillId="3" borderId="1" xfId="2" applyNumberFormat="1" applyFont="1" applyFill="1" applyBorder="1"/>
    <xf numFmtId="165" fontId="7" fillId="6" borderId="1" xfId="2" applyNumberFormat="1" applyFont="1" applyFill="1" applyBorder="1"/>
    <xf numFmtId="17" fontId="3" fillId="3" borderId="0" xfId="0" applyNumberFormat="1" applyFont="1" applyFill="1" applyAlignment="1">
      <alignment horizontal="right"/>
    </xf>
    <xf numFmtId="165" fontId="3" fillId="3" borderId="0" xfId="2" applyNumberFormat="1" applyFont="1" applyFill="1" applyBorder="1"/>
    <xf numFmtId="165" fontId="3" fillId="3" borderId="0" xfId="2" applyNumberFormat="1" applyFont="1" applyFill="1" applyBorder="1" applyAlignment="1">
      <alignment horizontal="right"/>
    </xf>
    <xf numFmtId="0" fontId="3" fillId="3" borderId="0" xfId="0" applyFont="1" applyFill="1"/>
    <xf numFmtId="49" fontId="7" fillId="3" borderId="1" xfId="0" applyNumberFormat="1" applyFont="1" applyFill="1" applyBorder="1" applyAlignment="1">
      <alignment horizontal="right" vertical="center" wrapText="1"/>
    </xf>
    <xf numFmtId="0" fontId="3" fillId="4" borderId="0" xfId="0" quotePrefix="1" applyFont="1" applyFill="1"/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1" fillId="5" borderId="0" xfId="0" applyFont="1" applyFill="1"/>
    <xf numFmtId="165" fontId="7" fillId="3" borderId="2" xfId="2" applyNumberFormat="1" applyFont="1" applyFill="1" applyBorder="1" applyAlignment="1"/>
    <xf numFmtId="165" fontId="7" fillId="0" borderId="1" xfId="2" applyNumberFormat="1" applyFont="1" applyFill="1" applyBorder="1" applyAlignment="1"/>
    <xf numFmtId="165" fontId="3" fillId="0" borderId="0" xfId="0" applyNumberFormat="1" applyFont="1"/>
    <xf numFmtId="165" fontId="7" fillId="3" borderId="1" xfId="2" applyNumberFormat="1" applyFont="1" applyFill="1" applyBorder="1"/>
    <xf numFmtId="165" fontId="7" fillId="3" borderId="1" xfId="2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165" fontId="7" fillId="0" borderId="0" xfId="2" applyNumberFormat="1" applyFont="1" applyFill="1" applyBorder="1" applyAlignment="1"/>
    <xf numFmtId="165" fontId="7" fillId="0" borderId="0" xfId="2" applyNumberFormat="1" applyFont="1" applyFill="1" applyBorder="1"/>
    <xf numFmtId="49" fontId="2" fillId="2" borderId="7" xfId="0" applyNumberFormat="1" applyFont="1" applyFill="1" applyBorder="1" applyAlignment="1">
      <alignment horizontal="center" vertical="center"/>
    </xf>
    <xf numFmtId="17" fontId="3" fillId="3" borderId="7" xfId="0" applyNumberFormat="1" applyFont="1" applyFill="1" applyBorder="1" applyAlignment="1">
      <alignment horizontal="right"/>
    </xf>
    <xf numFmtId="165" fontId="7" fillId="0" borderId="7" xfId="2" applyNumberFormat="1" applyFont="1" applyFill="1" applyBorder="1" applyAlignment="1"/>
    <xf numFmtId="0" fontId="0" fillId="0" borderId="7" xfId="0" applyBorder="1"/>
    <xf numFmtId="165" fontId="7" fillId="0" borderId="7" xfId="2" applyNumberFormat="1" applyFont="1" applyFill="1" applyBorder="1"/>
    <xf numFmtId="165" fontId="7" fillId="0" borderId="1" xfId="2" applyNumberFormat="1" applyFont="1" applyFill="1" applyBorder="1"/>
    <xf numFmtId="165" fontId="3" fillId="0" borderId="1" xfId="2" applyNumberFormat="1" applyFont="1" applyFill="1" applyBorder="1"/>
    <xf numFmtId="0" fontId="0" fillId="0" borderId="1" xfId="0" applyBorder="1"/>
    <xf numFmtId="14" fontId="3" fillId="3" borderId="1" xfId="0" applyNumberFormat="1" applyFont="1" applyFill="1" applyBorder="1" applyAlignment="1">
      <alignment horizontal="right"/>
    </xf>
    <xf numFmtId="165" fontId="7" fillId="3" borderId="1" xfId="2" applyNumberFormat="1" applyFont="1" applyFill="1" applyBorder="1" applyAlignment="1"/>
    <xf numFmtId="165" fontId="7" fillId="7" borderId="1" xfId="2" applyNumberFormat="1" applyFont="1" applyFill="1" applyBorder="1" applyAlignment="1"/>
    <xf numFmtId="165" fontId="3" fillId="0" borderId="7" xfId="2" applyNumberFormat="1" applyFont="1" applyFill="1" applyBorder="1"/>
    <xf numFmtId="17" fontId="3" fillId="4" borderId="0" xfId="0" quotePrefix="1" applyNumberFormat="1" applyFont="1" applyFill="1"/>
    <xf numFmtId="3" fontId="3" fillId="3" borderId="0" xfId="0" applyNumberFormat="1" applyFont="1" applyFill="1"/>
    <xf numFmtId="3" fontId="3" fillId="0" borderId="0" xfId="0" applyNumberFormat="1" applyFont="1" applyAlignment="1">
      <alignment horizontal="right" vertical="center" wrapText="1"/>
    </xf>
    <xf numFmtId="3" fontId="3" fillId="3" borderId="0" xfId="0" applyNumberFormat="1" applyFont="1" applyFill="1" applyAlignment="1">
      <alignment horizontal="right"/>
    </xf>
    <xf numFmtId="165" fontId="7" fillId="6" borderId="2" xfId="2" applyNumberFormat="1" applyFont="1" applyFill="1" applyBorder="1" applyAlignment="1"/>
    <xf numFmtId="0" fontId="3" fillId="4" borderId="0" xfId="0" quotePrefix="1" applyFont="1" applyFill="1" applyAlignment="1">
      <alignment horizontal="right"/>
    </xf>
    <xf numFmtId="0" fontId="3" fillId="8" borderId="0" xfId="0" quotePrefix="1" applyFont="1" applyFill="1"/>
    <xf numFmtId="168" fontId="3" fillId="8" borderId="0" xfId="0" applyNumberFormat="1" applyFont="1" applyFill="1" applyAlignment="1">
      <alignment horizontal="right"/>
    </xf>
    <xf numFmtId="17" fontId="3" fillId="4" borderId="0" xfId="0" quotePrefix="1" applyNumberFormat="1" applyFont="1" applyFill="1" applyAlignment="1">
      <alignment horizontal="right"/>
    </xf>
    <xf numFmtId="165" fontId="3" fillId="8" borderId="1" xfId="2" applyNumberFormat="1" applyFont="1" applyFill="1" applyBorder="1"/>
    <xf numFmtId="49" fontId="7" fillId="8" borderId="1" xfId="0" applyNumberFormat="1" applyFont="1" applyFill="1" applyBorder="1" applyAlignment="1">
      <alignment horizontal="right" vertical="center" wrapText="1"/>
    </xf>
    <xf numFmtId="165" fontId="7" fillId="8" borderId="1" xfId="2" applyNumberFormat="1" applyFont="1" applyFill="1" applyBorder="1" applyAlignment="1">
      <alignment horizontal="right"/>
    </xf>
    <xf numFmtId="165" fontId="7" fillId="8" borderId="1" xfId="2" applyNumberFormat="1" applyFont="1" applyFill="1" applyBorder="1" applyAlignment="1"/>
    <xf numFmtId="49" fontId="7" fillId="8" borderId="1" xfId="0" applyNumberFormat="1" applyFont="1" applyFill="1" applyBorder="1" applyAlignment="1">
      <alignment vertical="center"/>
    </xf>
    <xf numFmtId="0" fontId="4" fillId="8" borderId="0" xfId="0" applyFont="1" applyFill="1"/>
    <xf numFmtId="0" fontId="3" fillId="8" borderId="7" xfId="0" applyFont="1" applyFill="1" applyBorder="1" applyAlignment="1">
      <alignment horizontal="left" vertical="center" wrapText="1"/>
    </xf>
    <xf numFmtId="3" fontId="3" fillId="8" borderId="7" xfId="0" applyNumberFormat="1" applyFont="1" applyFill="1" applyBorder="1" applyAlignment="1">
      <alignment horizontal="right" vertical="center" wrapText="1"/>
    </xf>
    <xf numFmtId="3" fontId="3" fillId="8" borderId="7" xfId="0" applyNumberFormat="1" applyFont="1" applyFill="1" applyBorder="1" applyAlignment="1">
      <alignment horizontal="right"/>
    </xf>
    <xf numFmtId="169" fontId="7" fillId="8" borderId="1" xfId="2" applyNumberFormat="1" applyFont="1" applyFill="1" applyBorder="1" applyAlignment="1">
      <alignment horizontal="right"/>
    </xf>
    <xf numFmtId="165" fontId="7" fillId="8" borderId="2" xfId="2" applyNumberFormat="1" applyFont="1" applyFill="1" applyBorder="1" applyAlignment="1"/>
    <xf numFmtId="165" fontId="3" fillId="8" borderId="1" xfId="2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165" fontId="7" fillId="0" borderId="10" xfId="2" applyNumberFormat="1" applyFont="1" applyFill="1" applyBorder="1" applyAlignment="1">
      <alignment horizontal="center" vertical="center"/>
    </xf>
    <xf numFmtId="165" fontId="7" fillId="0" borderId="9" xfId="2" applyNumberFormat="1" applyFont="1" applyFill="1" applyBorder="1" applyAlignment="1">
      <alignment horizontal="center" vertical="center"/>
    </xf>
    <xf numFmtId="165" fontId="7" fillId="0" borderId="11" xfId="2" applyNumberFormat="1" applyFont="1" applyFill="1" applyBorder="1" applyAlignment="1">
      <alignment horizontal="center" vertical="center"/>
    </xf>
    <xf numFmtId="49" fontId="7" fillId="8" borderId="2" xfId="0" applyNumberFormat="1" applyFont="1" applyFill="1" applyBorder="1" applyAlignment="1">
      <alignment horizontal="center" vertical="center" wrapText="1"/>
    </xf>
    <xf numFmtId="49" fontId="7" fillId="8" borderId="8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0.59999389629810485"/>
  </sheetPr>
  <dimension ref="B1:H81"/>
  <sheetViews>
    <sheetView showGridLines="0" view="pageLayout" zoomScale="90" zoomScaleNormal="100" zoomScaleSheetLayoutView="100" zoomScalePageLayoutView="90" workbookViewId="0">
      <selection activeCell="B19" sqref="B19:G19"/>
    </sheetView>
  </sheetViews>
  <sheetFormatPr baseColWidth="10" defaultColWidth="11.453125" defaultRowHeight="12" customHeight="1" x14ac:dyDescent="0.3"/>
  <cols>
    <col min="1" max="1" width="10.7265625" style="4" customWidth="1"/>
    <col min="2" max="2" width="22.54296875" style="4" customWidth="1"/>
    <col min="3" max="3" width="20.7265625" style="4" customWidth="1"/>
    <col min="4" max="4" width="30.7265625" style="4" customWidth="1"/>
    <col min="5" max="6" width="20.7265625" style="4" customWidth="1"/>
    <col min="7" max="7" width="21.81640625" style="4" customWidth="1"/>
    <col min="8" max="8" width="10.7265625" style="4" customWidth="1"/>
    <col min="9" max="9" width="25.7265625" style="4" customWidth="1"/>
    <col min="10" max="16384" width="11.453125" style="4"/>
  </cols>
  <sheetData>
    <row r="1" spans="2:7" ht="13" customHeight="1" x14ac:dyDescent="0.3"/>
    <row r="2" spans="2:7" ht="13" customHeight="1" x14ac:dyDescent="0.3">
      <c r="B2" s="7" t="s">
        <v>4</v>
      </c>
      <c r="C2" s="7"/>
      <c r="D2" s="10"/>
      <c r="E2" s="10"/>
      <c r="F2" s="10"/>
      <c r="G2" s="10"/>
    </row>
    <row r="3" spans="2:7" ht="13" customHeight="1" x14ac:dyDescent="0.3">
      <c r="B3" s="8" t="s">
        <v>23</v>
      </c>
      <c r="C3" s="8"/>
      <c r="D3" s="10"/>
      <c r="E3" s="10"/>
      <c r="F3" s="10"/>
      <c r="G3" s="10"/>
    </row>
    <row r="4" spans="2:7" ht="13" customHeight="1" thickBot="1" x14ac:dyDescent="0.35">
      <c r="B4" s="9" t="s">
        <v>5</v>
      </c>
      <c r="C4" s="24"/>
      <c r="D4" s="58" t="s">
        <v>76</v>
      </c>
      <c r="E4" s="20"/>
      <c r="F4" s="10"/>
      <c r="G4" s="10"/>
    </row>
    <row r="5" spans="2:7" ht="13" customHeight="1" thickTop="1" x14ac:dyDescent="0.3">
      <c r="B5" s="11" t="s">
        <v>6</v>
      </c>
      <c r="C5" s="24"/>
      <c r="D5" s="59" t="s">
        <v>77</v>
      </c>
      <c r="E5" s="10"/>
      <c r="F5" s="10"/>
      <c r="G5" s="10"/>
    </row>
    <row r="6" spans="2:7" ht="13" customHeight="1" x14ac:dyDescent="0.3"/>
    <row r="7" spans="2:7" ht="13" customHeight="1" x14ac:dyDescent="0.3"/>
    <row r="8" spans="2:7" ht="30" customHeight="1" x14ac:dyDescent="0.3">
      <c r="B8" s="76" t="s">
        <v>75</v>
      </c>
      <c r="C8" s="76"/>
      <c r="D8" s="77"/>
      <c r="E8" s="77"/>
      <c r="F8" s="77"/>
      <c r="G8" s="77"/>
    </row>
    <row r="9" spans="2:7" customFormat="1" ht="13" customHeight="1" x14ac:dyDescent="0.35"/>
    <row r="10" spans="2:7" ht="13" customHeight="1" x14ac:dyDescent="0.35">
      <c r="B10" s="23" t="s">
        <v>17</v>
      </c>
      <c r="C10" s="23" t="s">
        <v>63</v>
      </c>
      <c r="D10" s="23" t="s">
        <v>22</v>
      </c>
      <c r="E10" s="23" t="s">
        <v>18</v>
      </c>
      <c r="F10"/>
      <c r="G10"/>
    </row>
    <row r="11" spans="2:7" ht="13" customHeight="1" x14ac:dyDescent="0.35">
      <c r="B11" s="12" t="s">
        <v>0</v>
      </c>
      <c r="C11" s="61"/>
      <c r="D11" s="61"/>
      <c r="E11" s="26">
        <f>+C11-D11</f>
        <v>0</v>
      </c>
      <c r="F11"/>
      <c r="G11"/>
    </row>
    <row r="12" spans="2:7" ht="13" customHeight="1" x14ac:dyDescent="0.35">
      <c r="B12" s="12" t="s">
        <v>1</v>
      </c>
      <c r="C12" s="61"/>
      <c r="D12" s="61"/>
      <c r="E12" s="26">
        <f>+C12-D12</f>
        <v>0</v>
      </c>
      <c r="F12"/>
      <c r="G12"/>
    </row>
    <row r="13" spans="2:7" ht="13" customHeight="1" x14ac:dyDescent="0.3">
      <c r="B13" s="15"/>
      <c r="C13" s="15"/>
      <c r="D13" s="16"/>
      <c r="E13" s="16"/>
      <c r="F13" s="16"/>
      <c r="G13" s="17"/>
    </row>
    <row r="14" spans="2:7" ht="13" customHeight="1" x14ac:dyDescent="0.3">
      <c r="B14" s="76" t="s">
        <v>96</v>
      </c>
      <c r="C14" s="76"/>
      <c r="D14" s="77"/>
      <c r="E14" s="77"/>
      <c r="F14" s="77"/>
      <c r="G14" s="77"/>
    </row>
    <row r="15" spans="2:7" ht="13" customHeight="1" x14ac:dyDescent="0.3">
      <c r="B15" s="21" t="s">
        <v>8</v>
      </c>
      <c r="C15" s="22" t="s">
        <v>21</v>
      </c>
      <c r="D15" s="22" t="s">
        <v>2</v>
      </c>
      <c r="E15" s="22" t="s">
        <v>24</v>
      </c>
      <c r="F15" s="22" t="s">
        <v>25</v>
      </c>
      <c r="G15" s="22" t="s">
        <v>3</v>
      </c>
    </row>
    <row r="16" spans="2:7" ht="13" customHeight="1" x14ac:dyDescent="0.3">
      <c r="B16" s="62" t="s">
        <v>82</v>
      </c>
      <c r="C16" s="63"/>
      <c r="D16" s="63"/>
      <c r="E16" s="64"/>
      <c r="F16" s="65"/>
      <c r="G16" s="50">
        <f>SUM(C16:F16)</f>
        <v>0</v>
      </c>
    </row>
    <row r="17" spans="2:8" ht="13" customHeight="1" x14ac:dyDescent="0.3">
      <c r="B17" s="62" t="s">
        <v>83</v>
      </c>
      <c r="C17" s="63"/>
      <c r="D17" s="63"/>
      <c r="E17" s="64"/>
      <c r="F17" s="65"/>
      <c r="G17" s="50">
        <f>SUM(C17:F17)</f>
        <v>0</v>
      </c>
      <c r="H17" s="27"/>
    </row>
    <row r="18" spans="2:8" ht="13" customHeight="1" x14ac:dyDescent="0.3"/>
    <row r="19" spans="2:8" ht="13" customHeight="1" x14ac:dyDescent="0.3">
      <c r="B19" s="76" t="s">
        <v>97</v>
      </c>
      <c r="C19" s="76"/>
      <c r="D19" s="77"/>
      <c r="E19" s="77"/>
      <c r="F19" s="77"/>
      <c r="G19" s="77"/>
    </row>
    <row r="20" spans="2:8" ht="13" customHeight="1" x14ac:dyDescent="0.3">
      <c r="B20" s="21" t="s">
        <v>8</v>
      </c>
      <c r="C20" s="22" t="s">
        <v>21</v>
      </c>
      <c r="D20" s="22" t="s">
        <v>2</v>
      </c>
      <c r="E20" s="22" t="s">
        <v>24</v>
      </c>
      <c r="F20" s="22" t="s">
        <v>25</v>
      </c>
      <c r="G20" s="22" t="s">
        <v>3</v>
      </c>
    </row>
    <row r="21" spans="2:8" ht="13" customHeight="1" x14ac:dyDescent="0.3">
      <c r="B21" s="62" t="s">
        <v>84</v>
      </c>
      <c r="C21" s="63"/>
      <c r="D21" s="63"/>
      <c r="E21" s="64"/>
      <c r="F21" s="65"/>
      <c r="G21" s="49">
        <f>SUM(C21:F21)</f>
        <v>0</v>
      </c>
    </row>
    <row r="22" spans="2:8" ht="13" customHeight="1" x14ac:dyDescent="0.3">
      <c r="B22" s="62" t="s">
        <v>85</v>
      </c>
      <c r="C22" s="63"/>
      <c r="D22" s="63"/>
      <c r="E22" s="64"/>
      <c r="F22" s="65"/>
      <c r="G22" s="49">
        <f>SUM(C22:F22)</f>
        <v>0</v>
      </c>
    </row>
    <row r="23" spans="2:8" ht="13" customHeight="1" x14ac:dyDescent="0.3"/>
    <row r="24" spans="2:8" s="18" customFormat="1" ht="40" customHeight="1" x14ac:dyDescent="0.3">
      <c r="B24" s="78" t="s">
        <v>34</v>
      </c>
      <c r="C24" s="78"/>
      <c r="D24" s="78"/>
      <c r="E24" s="78"/>
      <c r="F24" s="78"/>
      <c r="G24" s="78"/>
    </row>
    <row r="25" spans="2:8" ht="13" customHeight="1" x14ac:dyDescent="0.3">
      <c r="B25" s="4" t="s">
        <v>65</v>
      </c>
    </row>
    <row r="26" spans="2:8" ht="13" customHeight="1" x14ac:dyDescent="0.3">
      <c r="B26" s="4" t="s">
        <v>26</v>
      </c>
    </row>
    <row r="27" spans="2:8" ht="13" customHeight="1" x14ac:dyDescent="0.3"/>
    <row r="28" spans="2:8" ht="13" customHeight="1" x14ac:dyDescent="0.3">
      <c r="D28" s="5"/>
      <c r="E28" s="5"/>
      <c r="F28" s="6"/>
      <c r="G28" s="6"/>
    </row>
    <row r="29" spans="2:8" ht="30" customHeight="1" x14ac:dyDescent="0.3">
      <c r="B29" s="76" t="s">
        <v>78</v>
      </c>
      <c r="C29" s="76"/>
      <c r="D29" s="77"/>
      <c r="E29" s="77"/>
      <c r="F29" s="77"/>
      <c r="G29" s="77"/>
    </row>
    <row r="30" spans="2:8" customFormat="1" ht="13" customHeight="1" x14ac:dyDescent="0.35"/>
    <row r="31" spans="2:8" ht="13" customHeight="1" x14ac:dyDescent="0.35">
      <c r="B31" s="23" t="s">
        <v>17</v>
      </c>
      <c r="C31" s="23" t="s">
        <v>7</v>
      </c>
      <c r="D31" s="23" t="s">
        <v>27</v>
      </c>
      <c r="E31" s="23" t="s">
        <v>18</v>
      </c>
      <c r="F31" s="23" t="s">
        <v>59</v>
      </c>
      <c r="G31"/>
    </row>
    <row r="32" spans="2:8" ht="13" customHeight="1" x14ac:dyDescent="0.35">
      <c r="B32" s="48"/>
      <c r="C32" s="50"/>
      <c r="D32" s="46"/>
      <c r="E32" s="79">
        <f>+SUM(D32:D40)-SUM(C32:C33)</f>
        <v>0</v>
      </c>
      <c r="F32" s="47"/>
      <c r="G32"/>
    </row>
    <row r="33" spans="2:7" ht="13" customHeight="1" x14ac:dyDescent="0.35">
      <c r="B33" s="48"/>
      <c r="C33" s="50"/>
      <c r="D33" s="46"/>
      <c r="E33" s="80"/>
      <c r="F33" s="47"/>
      <c r="G33"/>
    </row>
    <row r="34" spans="2:7" ht="13" customHeight="1" x14ac:dyDescent="0.35">
      <c r="B34" s="12"/>
      <c r="C34" s="45"/>
      <c r="D34" s="46"/>
      <c r="E34" s="80"/>
      <c r="F34" s="47"/>
      <c r="G34"/>
    </row>
    <row r="35" spans="2:7" ht="13" customHeight="1" x14ac:dyDescent="0.35">
      <c r="B35" s="12"/>
      <c r="C35" s="45"/>
      <c r="D35" s="46"/>
      <c r="E35" s="80"/>
      <c r="F35" s="47"/>
      <c r="G35"/>
    </row>
    <row r="36" spans="2:7" ht="13" customHeight="1" x14ac:dyDescent="0.35">
      <c r="B36" s="12"/>
      <c r="C36" s="45"/>
      <c r="D36" s="46"/>
      <c r="E36" s="80"/>
      <c r="F36" s="47"/>
      <c r="G36"/>
    </row>
    <row r="37" spans="2:7" ht="13" customHeight="1" x14ac:dyDescent="0.35">
      <c r="B37" s="12"/>
      <c r="C37" s="45"/>
      <c r="D37" s="46"/>
      <c r="E37" s="80"/>
      <c r="F37" s="47"/>
      <c r="G37"/>
    </row>
    <row r="38" spans="2:7" ht="13" customHeight="1" x14ac:dyDescent="0.35">
      <c r="B38" s="12"/>
      <c r="C38" s="45"/>
      <c r="D38" s="46"/>
      <c r="E38" s="80"/>
      <c r="F38" s="47"/>
      <c r="G38"/>
    </row>
    <row r="39" spans="2:7" ht="13" customHeight="1" x14ac:dyDescent="0.35">
      <c r="B39" s="12"/>
      <c r="C39" s="45"/>
      <c r="D39" s="46"/>
      <c r="E39" s="80"/>
      <c r="F39" s="47"/>
      <c r="G39"/>
    </row>
    <row r="40" spans="2:7" ht="13" customHeight="1" x14ac:dyDescent="0.35">
      <c r="B40" s="12"/>
      <c r="C40" s="45"/>
      <c r="D40" s="46"/>
      <c r="E40" s="81"/>
      <c r="F40" s="47"/>
      <c r="G40"/>
    </row>
    <row r="41" spans="2:7" customFormat="1" ht="13" customHeight="1" x14ac:dyDescent="0.35"/>
    <row r="42" spans="2:7" s="18" customFormat="1" ht="39.75" customHeight="1" x14ac:dyDescent="0.3">
      <c r="B42" s="73" t="s">
        <v>64</v>
      </c>
      <c r="C42" s="73"/>
      <c r="D42" s="74"/>
      <c r="E42" s="74"/>
      <c r="F42" s="74"/>
      <c r="G42" s="74"/>
    </row>
    <row r="43" spans="2:7" s="1" customFormat="1" ht="13" x14ac:dyDescent="0.3"/>
    <row r="44" spans="2:7" s="1" customFormat="1" ht="42" customHeight="1" x14ac:dyDescent="0.3">
      <c r="B44" s="75" t="s">
        <v>14</v>
      </c>
      <c r="C44" s="75"/>
      <c r="D44" s="75"/>
      <c r="E44" s="75"/>
      <c r="F44" s="75"/>
      <c r="G44" s="75"/>
    </row>
    <row r="45" spans="2:7" s="1" customFormat="1" ht="13" x14ac:dyDescent="0.3"/>
    <row r="46" spans="2:7" s="1" customFormat="1" ht="13" x14ac:dyDescent="0.3">
      <c r="B46" s="66" t="s">
        <v>79</v>
      </c>
    </row>
    <row r="47" spans="2:7" s="1" customFormat="1" ht="13" x14ac:dyDescent="0.3"/>
    <row r="48" spans="2:7" ht="12" customHeight="1" x14ac:dyDescent="0.3">
      <c r="B48" s="1"/>
      <c r="C48" s="1"/>
      <c r="D48" s="1"/>
      <c r="E48" s="1"/>
      <c r="F48" s="1"/>
    </row>
    <row r="49" spans="2:7" ht="12" customHeight="1" x14ac:dyDescent="0.3">
      <c r="B49" s="1"/>
      <c r="C49" s="1"/>
      <c r="D49" s="1"/>
      <c r="E49" s="1"/>
      <c r="F49" s="1"/>
    </row>
    <row r="50" spans="2:7" ht="12" customHeight="1" x14ac:dyDescent="0.3">
      <c r="B50" s="1"/>
      <c r="C50" s="1"/>
      <c r="D50" s="1"/>
      <c r="E50" s="1"/>
      <c r="F50" s="1"/>
    </row>
    <row r="51" spans="2:7" s="1" customFormat="1" ht="14.5" x14ac:dyDescent="0.35">
      <c r="B51" s="2"/>
      <c r="E51" s="2"/>
      <c r="F51"/>
      <c r="G51"/>
    </row>
    <row r="52" spans="2:7" s="1" customFormat="1" ht="14.5" x14ac:dyDescent="0.35">
      <c r="B52" s="3" t="s">
        <v>15</v>
      </c>
      <c r="C52" s="3"/>
      <c r="E52" s="3" t="s">
        <v>16</v>
      </c>
      <c r="F52"/>
      <c r="G52"/>
    </row>
    <row r="53" spans="2:7" s="1" customFormat="1" ht="14.5" x14ac:dyDescent="0.35">
      <c r="B53" s="1" t="s">
        <v>20</v>
      </c>
      <c r="E53" s="1" t="s">
        <v>19</v>
      </c>
      <c r="F53"/>
    </row>
    <row r="54" spans="2:7" s="1" customFormat="1" ht="14.5" x14ac:dyDescent="0.35">
      <c r="F54"/>
    </row>
    <row r="55" spans="2:7" s="1" customFormat="1" ht="14.5" x14ac:dyDescent="0.35">
      <c r="F55"/>
    </row>
    <row r="56" spans="2:7" s="1" customFormat="1" ht="14.5" x14ac:dyDescent="0.35">
      <c r="F56"/>
    </row>
    <row r="57" spans="2:7" s="1" customFormat="1" ht="14.5" x14ac:dyDescent="0.35">
      <c r="F57"/>
    </row>
    <row r="58" spans="2:7" s="1" customFormat="1" ht="14.5" x14ac:dyDescent="0.35">
      <c r="F58"/>
    </row>
    <row r="59" spans="2:7" s="1" customFormat="1" ht="13" x14ac:dyDescent="0.3">
      <c r="B59" s="2"/>
      <c r="E59" s="2"/>
    </row>
    <row r="60" spans="2:7" s="1" customFormat="1" ht="13" x14ac:dyDescent="0.3">
      <c r="B60" s="3" t="s">
        <v>9</v>
      </c>
      <c r="C60" s="3"/>
      <c r="E60" s="3" t="s">
        <v>62</v>
      </c>
    </row>
    <row r="61" spans="2:7" s="1" customFormat="1" ht="13" x14ac:dyDescent="0.3">
      <c r="B61" s="1" t="s">
        <v>10</v>
      </c>
      <c r="E61" s="1" t="s">
        <v>11</v>
      </c>
    </row>
    <row r="62" spans="2:7" s="1" customFormat="1" ht="14.5" x14ac:dyDescent="0.35">
      <c r="F62"/>
    </row>
    <row r="63" spans="2:7" s="1" customFormat="1" ht="14.5" x14ac:dyDescent="0.35">
      <c r="F63"/>
    </row>
    <row r="64" spans="2:7" s="1" customFormat="1" ht="14.5" x14ac:dyDescent="0.35">
      <c r="F64"/>
    </row>
    <row r="65" spans="2:7" s="1" customFormat="1" ht="13" x14ac:dyDescent="0.3">
      <c r="B65" s="4"/>
      <c r="C65" s="4"/>
      <c r="D65" s="4"/>
      <c r="E65" s="4"/>
      <c r="F65" s="4"/>
    </row>
    <row r="66" spans="2:7" s="1" customFormat="1" ht="13" x14ac:dyDescent="0.3">
      <c r="B66" s="4"/>
      <c r="C66" s="4"/>
      <c r="D66" s="4"/>
      <c r="E66" s="4"/>
      <c r="F66" s="4"/>
    </row>
    <row r="67" spans="2:7" ht="12" customHeight="1" x14ac:dyDescent="0.35">
      <c r="B67" s="2"/>
      <c r="C67"/>
      <c r="D67" s="1"/>
      <c r="E67" s="2"/>
      <c r="F67"/>
    </row>
    <row r="68" spans="2:7" ht="12" customHeight="1" x14ac:dyDescent="0.35">
      <c r="B68" s="3" t="s">
        <v>61</v>
      </c>
      <c r="C68"/>
      <c r="D68" s="1"/>
      <c r="E68" s="3" t="s">
        <v>29</v>
      </c>
      <c r="F68"/>
    </row>
    <row r="69" spans="2:7" s="1" customFormat="1" ht="14.5" x14ac:dyDescent="0.35">
      <c r="B69" s="1" t="s">
        <v>12</v>
      </c>
      <c r="C69"/>
      <c r="E69" s="1" t="s">
        <v>13</v>
      </c>
      <c r="F69"/>
    </row>
    <row r="70" spans="2:7" s="1" customFormat="1" ht="14.5" x14ac:dyDescent="0.35">
      <c r="B70"/>
      <c r="C70"/>
      <c r="D70"/>
      <c r="F70" s="3"/>
    </row>
    <row r="71" spans="2:7" s="1" customFormat="1" ht="14.5" x14ac:dyDescent="0.35">
      <c r="B71"/>
      <c r="C71"/>
      <c r="D71"/>
    </row>
    <row r="72" spans="2:7" s="1" customFormat="1" ht="14.5" x14ac:dyDescent="0.35">
      <c r="B72"/>
      <c r="C72"/>
      <c r="D72"/>
    </row>
    <row r="73" spans="2:7" s="1" customFormat="1" ht="14.5" x14ac:dyDescent="0.35">
      <c r="B73"/>
      <c r="C73"/>
      <c r="D73"/>
    </row>
    <row r="74" spans="2:7" s="1" customFormat="1" ht="14.5" x14ac:dyDescent="0.35">
      <c r="G74"/>
    </row>
    <row r="75" spans="2:7" s="1" customFormat="1" ht="13" x14ac:dyDescent="0.3">
      <c r="B75" s="2"/>
    </row>
    <row r="76" spans="2:7" ht="12" customHeight="1" x14ac:dyDescent="0.3">
      <c r="B76" s="3" t="s">
        <v>80</v>
      </c>
    </row>
    <row r="77" spans="2:7" s="1" customFormat="1" ht="13" x14ac:dyDescent="0.3">
      <c r="B77" s="1" t="s">
        <v>81</v>
      </c>
      <c r="C77" s="4"/>
      <c r="D77" s="4"/>
      <c r="E77" s="4"/>
      <c r="F77" s="4"/>
    </row>
    <row r="78" spans="2:7" s="1" customFormat="1" ht="14.5" x14ac:dyDescent="0.35">
      <c r="F78" s="4"/>
      <c r="G78"/>
    </row>
    <row r="79" spans="2:7" s="1" customFormat="1" ht="14.5" x14ac:dyDescent="0.35">
      <c r="F79" s="4"/>
      <c r="G79"/>
    </row>
    <row r="80" spans="2:7" s="1" customFormat="1" ht="14.5" x14ac:dyDescent="0.35">
      <c r="C80" s="3"/>
      <c r="F80" s="4"/>
      <c r="G80"/>
    </row>
    <row r="81" spans="6:7" s="1" customFormat="1" ht="14.5" x14ac:dyDescent="0.35">
      <c r="F81" s="4"/>
      <c r="G81"/>
    </row>
  </sheetData>
  <mergeCells count="8">
    <mergeCell ref="B42:G42"/>
    <mergeCell ref="B44:G44"/>
    <mergeCell ref="B8:G8"/>
    <mergeCell ref="B24:G24"/>
    <mergeCell ref="B14:G14"/>
    <mergeCell ref="B19:G19"/>
    <mergeCell ref="B29:G29"/>
    <mergeCell ref="E32:E40"/>
  </mergeCells>
  <pageMargins left="0.7" right="0.7" top="1.1229166666666666" bottom="0.75" header="0.3" footer="0.3"/>
  <pageSetup scale="77" orientation="landscape" r:id="rId1"/>
  <headerFooter>
    <oddHeader xml:space="preserve">&amp;L&amp;G&amp;C&amp;"Candara,Normal"
CONCILIACIÓN  RECAUDO COMERCIAL Y TESORERIA - CONJUNTA
&amp;R&amp;"Candara,Normal"Codigo: GRC-FO-20
Version: 02
Fecha emisión: 19/10/2022
Fecha Actualización: 02/09/2025
Pagina: &amp;P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7" tint="0.59999389629810485"/>
  </sheetPr>
  <dimension ref="B1:I83"/>
  <sheetViews>
    <sheetView showGridLines="0" view="pageLayout" zoomScale="90" zoomScaleNormal="100" zoomScaleSheetLayoutView="100" zoomScalePageLayoutView="90" workbookViewId="0">
      <selection activeCell="B26" sqref="B26"/>
    </sheetView>
  </sheetViews>
  <sheetFormatPr baseColWidth="10" defaultColWidth="11.453125" defaultRowHeight="12" customHeight="1" x14ac:dyDescent="0.3"/>
  <cols>
    <col min="1" max="1" width="10.7265625" style="4" customWidth="1"/>
    <col min="2" max="3" width="20.7265625" style="4" customWidth="1"/>
    <col min="4" max="4" width="30.7265625" style="4" customWidth="1"/>
    <col min="5" max="7" width="20.7265625" style="4" customWidth="1"/>
    <col min="8" max="8" width="3.453125" style="4" customWidth="1"/>
    <col min="9" max="9" width="9.54296875" style="4" customWidth="1"/>
    <col min="10" max="16384" width="11.453125" style="4"/>
  </cols>
  <sheetData>
    <row r="1" spans="2:7" ht="13" customHeight="1" x14ac:dyDescent="0.3"/>
    <row r="2" spans="2:7" ht="13" customHeight="1" x14ac:dyDescent="0.3">
      <c r="B2" s="7" t="s">
        <v>4</v>
      </c>
      <c r="C2" s="7"/>
      <c r="D2" s="10"/>
      <c r="E2" s="10"/>
      <c r="F2" s="10"/>
      <c r="G2" s="10"/>
    </row>
    <row r="3" spans="2:7" ht="13" customHeight="1" x14ac:dyDescent="0.3">
      <c r="B3" s="8" t="s">
        <v>23</v>
      </c>
      <c r="C3" s="8"/>
      <c r="D3" s="10"/>
      <c r="E3" s="10"/>
      <c r="F3" s="10"/>
      <c r="G3" s="10"/>
    </row>
    <row r="4" spans="2:7" ht="13" customHeight="1" thickBot="1" x14ac:dyDescent="0.35">
      <c r="B4" s="9" t="s">
        <v>5</v>
      </c>
      <c r="C4" s="24"/>
      <c r="D4" s="20" t="str">
        <f>'Conjunta ENEL MmmYY'!D4</f>
        <v>MMMM YYYY</v>
      </c>
      <c r="E4" s="20"/>
      <c r="F4" s="10"/>
      <c r="G4" s="10"/>
    </row>
    <row r="5" spans="2:7" ht="13" customHeight="1" thickTop="1" x14ac:dyDescent="0.3">
      <c r="B5" s="11" t="s">
        <v>6</v>
      </c>
      <c r="C5" s="24"/>
      <c r="D5" s="57" t="str">
        <f>'Conjunta ENEL MmmYY'!D5</f>
        <v>dd/mm/yyyy</v>
      </c>
      <c r="E5" s="10"/>
      <c r="F5" s="10"/>
      <c r="G5" s="10"/>
    </row>
    <row r="6" spans="2:7" ht="13" customHeight="1" x14ac:dyDescent="0.3"/>
    <row r="7" spans="2:7" ht="13" customHeight="1" x14ac:dyDescent="0.3"/>
    <row r="8" spans="2:7" ht="30" customHeight="1" x14ac:dyDescent="0.3">
      <c r="B8" s="76" t="s">
        <v>75</v>
      </c>
      <c r="C8" s="76"/>
      <c r="D8" s="77"/>
      <c r="E8" s="77"/>
      <c r="F8" s="77"/>
      <c r="G8" s="77"/>
    </row>
    <row r="9" spans="2:7" customFormat="1" ht="13" customHeight="1" x14ac:dyDescent="0.35"/>
    <row r="10" spans="2:7" ht="13" customHeight="1" x14ac:dyDescent="0.35">
      <c r="B10" s="23" t="s">
        <v>17</v>
      </c>
      <c r="C10" s="23" t="s">
        <v>63</v>
      </c>
      <c r="D10" s="23" t="s">
        <v>30</v>
      </c>
      <c r="E10" s="23" t="s">
        <v>18</v>
      </c>
      <c r="F10"/>
      <c r="G10"/>
    </row>
    <row r="11" spans="2:7" ht="13" customHeight="1" x14ac:dyDescent="0.35">
      <c r="B11" s="12" t="s">
        <v>36</v>
      </c>
      <c r="C11" s="61"/>
      <c r="D11" s="61"/>
      <c r="E11" s="26">
        <f>+C11-D11</f>
        <v>0</v>
      </c>
      <c r="G11"/>
    </row>
    <row r="12" spans="2:7" ht="13" customHeight="1" x14ac:dyDescent="0.35">
      <c r="B12" s="12" t="s">
        <v>38</v>
      </c>
      <c r="C12" s="61"/>
      <c r="D12" s="61"/>
      <c r="E12" s="26">
        <f t="shared" ref="E12:E14" si="0">+C12-D12</f>
        <v>0</v>
      </c>
      <c r="F12"/>
      <c r="G12"/>
    </row>
    <row r="13" spans="2:7" ht="13" customHeight="1" x14ac:dyDescent="0.35">
      <c r="B13" s="12" t="s">
        <v>37</v>
      </c>
      <c r="C13" s="61"/>
      <c r="D13" s="61"/>
      <c r="E13" s="26">
        <f t="shared" si="0"/>
        <v>0</v>
      </c>
      <c r="F13"/>
      <c r="G13"/>
    </row>
    <row r="14" spans="2:7" ht="13" customHeight="1" x14ac:dyDescent="0.35">
      <c r="B14" s="12" t="s">
        <v>39</v>
      </c>
      <c r="C14" s="61"/>
      <c r="D14" s="61"/>
      <c r="E14" s="26">
        <f t="shared" si="0"/>
        <v>0</v>
      </c>
      <c r="F14"/>
      <c r="G14"/>
    </row>
    <row r="15" spans="2:7" ht="13" customHeight="1" x14ac:dyDescent="0.35">
      <c r="B15" s="23" t="s">
        <v>40</v>
      </c>
      <c r="C15" s="28">
        <f>SUM(C11:C14)</f>
        <v>0</v>
      </c>
      <c r="D15" s="28">
        <f t="shared" ref="D15:E15" si="1">SUM(D11:D14)</f>
        <v>0</v>
      </c>
      <c r="E15" s="28">
        <f t="shared" si="1"/>
        <v>0</v>
      </c>
      <c r="F15"/>
      <c r="G15"/>
    </row>
    <row r="16" spans="2:7" ht="13" customHeight="1" x14ac:dyDescent="0.3">
      <c r="B16" s="15"/>
      <c r="C16" s="15"/>
      <c r="D16" s="16"/>
      <c r="E16" s="16"/>
      <c r="F16" s="16"/>
      <c r="G16" s="17"/>
    </row>
    <row r="17" spans="2:9" ht="13" customHeight="1" x14ac:dyDescent="0.3">
      <c r="B17" s="76" t="s">
        <v>98</v>
      </c>
      <c r="C17" s="76"/>
      <c r="D17" s="77"/>
      <c r="E17" s="77"/>
      <c r="F17" s="77"/>
      <c r="G17" s="77"/>
    </row>
    <row r="18" spans="2:9" ht="13" customHeight="1" x14ac:dyDescent="0.3">
      <c r="B18" s="21" t="s">
        <v>8</v>
      </c>
      <c r="C18" s="22" t="s">
        <v>21</v>
      </c>
      <c r="D18" s="22" t="s">
        <v>2</v>
      </c>
      <c r="E18" s="22" t="s">
        <v>24</v>
      </c>
      <c r="F18" s="22" t="s">
        <v>25</v>
      </c>
      <c r="G18" s="22" t="s">
        <v>3</v>
      </c>
    </row>
    <row r="19" spans="2:9" ht="13" customHeight="1" x14ac:dyDescent="0.3">
      <c r="B19" s="62" t="s">
        <v>88</v>
      </c>
      <c r="C19" s="63"/>
      <c r="D19" s="70"/>
      <c r="E19" s="71"/>
      <c r="F19" s="65"/>
      <c r="G19" s="29">
        <f>SUM(C19:F19)</f>
        <v>0</v>
      </c>
    </row>
    <row r="20" spans="2:9" ht="13" customHeight="1" x14ac:dyDescent="0.3">
      <c r="B20" s="62" t="s">
        <v>89</v>
      </c>
      <c r="C20" s="63"/>
      <c r="D20" s="63"/>
      <c r="E20" s="71"/>
      <c r="F20" s="65"/>
      <c r="G20" s="29">
        <f t="shared" ref="G20:G22" si="2">SUM(C20:F20)</f>
        <v>0</v>
      </c>
    </row>
    <row r="21" spans="2:9" ht="13" customHeight="1" x14ac:dyDescent="0.3">
      <c r="B21" s="62" t="s">
        <v>90</v>
      </c>
      <c r="C21" s="63"/>
      <c r="D21" s="63"/>
      <c r="E21" s="71"/>
      <c r="F21" s="65"/>
      <c r="G21" s="29">
        <f t="shared" si="2"/>
        <v>0</v>
      </c>
    </row>
    <row r="22" spans="2:9" ht="13" customHeight="1" x14ac:dyDescent="0.3">
      <c r="B22" s="62" t="s">
        <v>91</v>
      </c>
      <c r="C22" s="63"/>
      <c r="D22" s="63"/>
      <c r="E22" s="71"/>
      <c r="F22" s="65"/>
      <c r="G22" s="29">
        <f t="shared" si="2"/>
        <v>0</v>
      </c>
    </row>
    <row r="23" spans="2:9" ht="13" customHeight="1" x14ac:dyDescent="0.3">
      <c r="B23" s="21" t="s">
        <v>40</v>
      </c>
      <c r="C23" s="29">
        <f>SUM(C19:C22)</f>
        <v>0</v>
      </c>
      <c r="D23" s="29">
        <f t="shared" ref="D23:F23" si="3">SUM(D19:D22)</f>
        <v>0</v>
      </c>
      <c r="E23" s="29">
        <f t="shared" si="3"/>
        <v>0</v>
      </c>
      <c r="F23" s="29">
        <f t="shared" si="3"/>
        <v>0</v>
      </c>
      <c r="G23" s="50">
        <f>SUM(G19:G22)</f>
        <v>0</v>
      </c>
    </row>
    <row r="24" spans="2:9" ht="13" customHeight="1" x14ac:dyDescent="0.3">
      <c r="I24" s="27"/>
    </row>
    <row r="25" spans="2:9" ht="13" customHeight="1" x14ac:dyDescent="0.3">
      <c r="B25" s="76" t="s">
        <v>99</v>
      </c>
      <c r="C25" s="76"/>
      <c r="D25" s="77"/>
      <c r="E25" s="77"/>
      <c r="F25" s="77"/>
      <c r="G25" s="77"/>
    </row>
    <row r="26" spans="2:9" ht="13" customHeight="1" x14ac:dyDescent="0.3">
      <c r="B26" s="21" t="s">
        <v>8</v>
      </c>
      <c r="C26" s="22" t="s">
        <v>21</v>
      </c>
      <c r="D26" s="22" t="s">
        <v>2</v>
      </c>
      <c r="E26" s="22" t="s">
        <v>24</v>
      </c>
      <c r="F26" s="22" t="s">
        <v>25</v>
      </c>
      <c r="G26" s="22" t="s">
        <v>3</v>
      </c>
    </row>
    <row r="27" spans="2:9" ht="13" customHeight="1" x14ac:dyDescent="0.3">
      <c r="B27" s="62" t="s">
        <v>92</v>
      </c>
      <c r="C27" s="63"/>
      <c r="D27" s="70"/>
      <c r="E27" s="71"/>
      <c r="F27" s="65"/>
      <c r="G27" s="29">
        <f>SUM(C27:F27)</f>
        <v>0</v>
      </c>
    </row>
    <row r="28" spans="2:9" ht="13" customHeight="1" x14ac:dyDescent="0.3">
      <c r="B28" s="62" t="s">
        <v>93</v>
      </c>
      <c r="C28" s="63"/>
      <c r="D28" s="63"/>
      <c r="E28" s="71"/>
      <c r="F28" s="65"/>
      <c r="G28" s="29">
        <f t="shared" ref="G28:G30" si="4">SUM(C28:F28)</f>
        <v>0</v>
      </c>
    </row>
    <row r="29" spans="2:9" ht="13" customHeight="1" x14ac:dyDescent="0.3">
      <c r="B29" s="62" t="s">
        <v>94</v>
      </c>
      <c r="C29" s="63"/>
      <c r="D29" s="63"/>
      <c r="E29" s="71"/>
      <c r="F29" s="65"/>
      <c r="G29" s="29">
        <f t="shared" si="4"/>
        <v>0</v>
      </c>
    </row>
    <row r="30" spans="2:9" ht="13" customHeight="1" x14ac:dyDescent="0.3">
      <c r="B30" s="62" t="s">
        <v>95</v>
      </c>
      <c r="C30" s="63"/>
      <c r="D30" s="63"/>
      <c r="E30" s="71"/>
      <c r="F30" s="65"/>
      <c r="G30" s="29">
        <f t="shared" si="4"/>
        <v>0</v>
      </c>
      <c r="I30" s="27"/>
    </row>
    <row r="31" spans="2:9" ht="13" customHeight="1" x14ac:dyDescent="0.3">
      <c r="B31" s="21" t="s">
        <v>40</v>
      </c>
      <c r="C31" s="29">
        <f>SUM(C27:C30)</f>
        <v>0</v>
      </c>
      <c r="D31" s="29">
        <f t="shared" ref="D31:F31" si="5">SUM(D27:D30)</f>
        <v>0</v>
      </c>
      <c r="E31" s="29">
        <f t="shared" si="5"/>
        <v>0</v>
      </c>
      <c r="F31" s="29">
        <f t="shared" si="5"/>
        <v>0</v>
      </c>
      <c r="G31" s="29">
        <f t="shared" ref="G31" si="6">SUM(G27:G30)</f>
        <v>0</v>
      </c>
    </row>
    <row r="32" spans="2:9" ht="13" customHeight="1" x14ac:dyDescent="0.3"/>
    <row r="33" spans="2:7" s="18" customFormat="1" ht="40" customHeight="1" x14ac:dyDescent="0.3">
      <c r="B33" s="74" t="s">
        <v>34</v>
      </c>
      <c r="C33" s="74"/>
      <c r="D33" s="74"/>
      <c r="E33" s="74"/>
      <c r="F33" s="74"/>
      <c r="G33" s="74"/>
    </row>
    <row r="34" spans="2:7" ht="13" customHeight="1" x14ac:dyDescent="0.3">
      <c r="B34" s="4" t="s">
        <v>72</v>
      </c>
    </row>
    <row r="35" spans="2:7" ht="13" customHeight="1" x14ac:dyDescent="0.3">
      <c r="B35" s="4" t="s">
        <v>33</v>
      </c>
    </row>
    <row r="36" spans="2:7" ht="13" customHeight="1" x14ac:dyDescent="0.3"/>
    <row r="37" spans="2:7" ht="13" customHeight="1" x14ac:dyDescent="0.3">
      <c r="D37" s="5"/>
      <c r="E37" s="5"/>
      <c r="F37" s="6"/>
      <c r="G37" s="6"/>
    </row>
    <row r="38" spans="2:7" ht="30" customHeight="1" x14ac:dyDescent="0.3">
      <c r="B38" s="76" t="s">
        <v>78</v>
      </c>
      <c r="C38" s="76"/>
      <c r="D38" s="77"/>
      <c r="E38" s="77"/>
      <c r="F38" s="77"/>
      <c r="G38" s="77"/>
    </row>
    <row r="39" spans="2:7" customFormat="1" ht="13" customHeight="1" x14ac:dyDescent="0.35"/>
    <row r="40" spans="2:7" ht="13" customHeight="1" x14ac:dyDescent="0.35">
      <c r="B40" s="40" t="s">
        <v>17</v>
      </c>
      <c r="C40" s="40" t="s">
        <v>7</v>
      </c>
      <c r="D40" s="40" t="s">
        <v>27</v>
      </c>
      <c r="E40" s="40" t="s">
        <v>18</v>
      </c>
      <c r="F40" s="40" t="s">
        <v>60</v>
      </c>
      <c r="G40"/>
    </row>
    <row r="41" spans="2:7" ht="13" customHeight="1" x14ac:dyDescent="0.35">
      <c r="B41" s="41"/>
      <c r="C41" s="50"/>
      <c r="D41" s="51"/>
      <c r="E41" s="42">
        <f>C41-D41-D42-D43-D44</f>
        <v>0</v>
      </c>
      <c r="F41" s="43"/>
      <c r="G41"/>
    </row>
    <row r="42" spans="2:7" ht="13" customHeight="1" x14ac:dyDescent="0.35">
      <c r="B42" s="41"/>
      <c r="C42" s="44"/>
      <c r="D42" s="51"/>
      <c r="E42" s="42"/>
      <c r="F42" s="43"/>
      <c r="G42"/>
    </row>
    <row r="43" spans="2:7" ht="13" customHeight="1" x14ac:dyDescent="0.35">
      <c r="B43" s="41"/>
      <c r="C43" s="44"/>
      <c r="D43" s="51"/>
      <c r="E43" s="42"/>
      <c r="F43" s="43"/>
      <c r="G43"/>
    </row>
    <row r="44" spans="2:7" ht="13" customHeight="1" x14ac:dyDescent="0.35">
      <c r="B44" s="41"/>
      <c r="C44" s="44"/>
      <c r="D44" s="51"/>
      <c r="E44" s="42"/>
      <c r="F44" s="43"/>
      <c r="G44"/>
    </row>
    <row r="45" spans="2:7" ht="13" customHeight="1" x14ac:dyDescent="0.35">
      <c r="B45" s="15"/>
      <c r="C45" s="39"/>
      <c r="D45" s="16"/>
      <c r="E45" s="38"/>
      <c r="F45"/>
      <c r="G45"/>
    </row>
    <row r="46" spans="2:7" customFormat="1" ht="13" customHeight="1" x14ac:dyDescent="0.35"/>
    <row r="47" spans="2:7" s="18" customFormat="1" ht="30" customHeight="1" x14ac:dyDescent="0.3">
      <c r="B47" s="73" t="s">
        <v>28</v>
      </c>
      <c r="C47" s="73"/>
      <c r="D47" s="74"/>
      <c r="E47" s="74"/>
      <c r="F47" s="74"/>
      <c r="G47" s="74"/>
    </row>
    <row r="48" spans="2:7" s="1" customFormat="1" ht="13" x14ac:dyDescent="0.3"/>
    <row r="49" spans="2:7" s="1" customFormat="1" ht="13" x14ac:dyDescent="0.3">
      <c r="B49" s="75" t="s">
        <v>14</v>
      </c>
      <c r="C49" s="75"/>
      <c r="D49" s="75"/>
      <c r="E49" s="75"/>
      <c r="F49" s="75"/>
      <c r="G49" s="75"/>
    </row>
    <row r="50" spans="2:7" s="1" customFormat="1" ht="13" x14ac:dyDescent="0.3"/>
    <row r="51" spans="2:7" s="1" customFormat="1" ht="13" x14ac:dyDescent="0.3">
      <c r="B51" s="1" t="str">
        <f>'Conjunta ENEL MmmYY'!B46</f>
        <v>Se firma Acta de Conciliación el dd del mes de mmmm del año yyyy</v>
      </c>
    </row>
    <row r="52" spans="2:7" s="1" customFormat="1" ht="13" x14ac:dyDescent="0.3"/>
    <row r="53" spans="2:7" s="1" customFormat="1" ht="13" x14ac:dyDescent="0.3"/>
    <row r="54" spans="2:7" s="1" customFormat="1" ht="13" x14ac:dyDescent="0.3"/>
    <row r="55" spans="2:7" s="1" customFormat="1" ht="14.5" x14ac:dyDescent="0.35">
      <c r="G55"/>
    </row>
    <row r="56" spans="2:7" s="1" customFormat="1" ht="14.5" x14ac:dyDescent="0.35">
      <c r="B56" s="2"/>
      <c r="E56" s="2"/>
      <c r="F56"/>
      <c r="G56"/>
    </row>
    <row r="57" spans="2:7" s="1" customFormat="1" ht="14.5" x14ac:dyDescent="0.35">
      <c r="B57" s="3" t="s">
        <v>15</v>
      </c>
      <c r="C57" s="3"/>
      <c r="E57" s="3" t="s">
        <v>16</v>
      </c>
      <c r="F57"/>
      <c r="G57"/>
    </row>
    <row r="58" spans="2:7" s="1" customFormat="1" ht="14.5" x14ac:dyDescent="0.35">
      <c r="B58" s="1" t="s">
        <v>20</v>
      </c>
      <c r="E58" s="1" t="s">
        <v>19</v>
      </c>
      <c r="F58"/>
      <c r="G58"/>
    </row>
    <row r="59" spans="2:7" s="1" customFormat="1" ht="14.5" x14ac:dyDescent="0.35">
      <c r="F59"/>
      <c r="G59"/>
    </row>
    <row r="60" spans="2:7" s="1" customFormat="1" ht="14.5" x14ac:dyDescent="0.35">
      <c r="F60"/>
      <c r="G60"/>
    </row>
    <row r="61" spans="2:7" s="1" customFormat="1" ht="14.5" x14ac:dyDescent="0.35">
      <c r="F61"/>
      <c r="G61"/>
    </row>
    <row r="62" spans="2:7" s="1" customFormat="1" ht="14.5" x14ac:dyDescent="0.35">
      <c r="F62"/>
      <c r="G62"/>
    </row>
    <row r="63" spans="2:7" s="1" customFormat="1" ht="14.5" x14ac:dyDescent="0.35">
      <c r="F63"/>
      <c r="G63"/>
    </row>
    <row r="64" spans="2:7" s="1" customFormat="1" ht="14.5" x14ac:dyDescent="0.35">
      <c r="B64" s="2"/>
      <c r="E64" s="2"/>
      <c r="G64"/>
    </row>
    <row r="65" spans="2:7" s="1" customFormat="1" ht="14.5" x14ac:dyDescent="0.35">
      <c r="B65" s="3" t="s">
        <v>9</v>
      </c>
      <c r="C65" s="3"/>
      <c r="E65" s="3" t="s">
        <v>62</v>
      </c>
      <c r="G65"/>
    </row>
    <row r="66" spans="2:7" s="1" customFormat="1" ht="14.5" x14ac:dyDescent="0.35">
      <c r="B66" s="1" t="s">
        <v>10</v>
      </c>
      <c r="E66" s="1" t="s">
        <v>11</v>
      </c>
      <c r="G66"/>
    </row>
    <row r="67" spans="2:7" s="1" customFormat="1" ht="14.5" x14ac:dyDescent="0.35">
      <c r="F67"/>
      <c r="G67"/>
    </row>
    <row r="68" spans="2:7" s="1" customFormat="1" ht="14.5" x14ac:dyDescent="0.35">
      <c r="F68"/>
      <c r="G68"/>
    </row>
    <row r="69" spans="2:7" s="1" customFormat="1" ht="14.5" x14ac:dyDescent="0.35">
      <c r="F69"/>
      <c r="G69"/>
    </row>
    <row r="70" spans="2:7" s="1" customFormat="1" ht="14.5" x14ac:dyDescent="0.35">
      <c r="B70" s="4"/>
      <c r="C70" s="4"/>
      <c r="D70" s="4"/>
      <c r="E70" s="4"/>
      <c r="F70" s="4"/>
      <c r="G70"/>
    </row>
    <row r="71" spans="2:7" s="1" customFormat="1" ht="14.5" x14ac:dyDescent="0.35">
      <c r="B71" s="4"/>
      <c r="C71" s="4"/>
      <c r="D71" s="4"/>
      <c r="E71" s="4"/>
      <c r="F71" s="4"/>
      <c r="G71"/>
    </row>
    <row r="72" spans="2:7" s="1" customFormat="1" ht="14.5" x14ac:dyDescent="0.35">
      <c r="B72" s="2"/>
      <c r="C72"/>
      <c r="E72" s="2"/>
      <c r="F72"/>
      <c r="G72"/>
    </row>
    <row r="73" spans="2:7" s="1" customFormat="1" ht="14.5" x14ac:dyDescent="0.35">
      <c r="B73" s="3" t="s">
        <v>61</v>
      </c>
      <c r="C73"/>
      <c r="E73" s="3" t="s">
        <v>29</v>
      </c>
      <c r="F73"/>
      <c r="G73"/>
    </row>
    <row r="74" spans="2:7" s="1" customFormat="1" ht="14.5" x14ac:dyDescent="0.35">
      <c r="B74" s="1" t="s">
        <v>12</v>
      </c>
      <c r="C74"/>
      <c r="E74" s="1" t="s">
        <v>13</v>
      </c>
      <c r="F74"/>
      <c r="G74"/>
    </row>
    <row r="75" spans="2:7" s="1" customFormat="1" ht="14.5" x14ac:dyDescent="0.35">
      <c r="B75"/>
      <c r="C75"/>
      <c r="D75"/>
      <c r="F75" s="3"/>
      <c r="G75"/>
    </row>
    <row r="76" spans="2:7" s="1" customFormat="1" ht="14.5" x14ac:dyDescent="0.35">
      <c r="B76"/>
      <c r="C76"/>
      <c r="D76"/>
      <c r="G76"/>
    </row>
    <row r="77" spans="2:7" s="1" customFormat="1" ht="14.5" x14ac:dyDescent="0.35">
      <c r="B77"/>
      <c r="C77"/>
      <c r="D77"/>
    </row>
    <row r="78" spans="2:7" s="1" customFormat="1" ht="14.5" x14ac:dyDescent="0.35">
      <c r="B78"/>
      <c r="C78"/>
      <c r="D78"/>
    </row>
    <row r="79" spans="2:7" s="1" customFormat="1" ht="14.5" x14ac:dyDescent="0.35">
      <c r="B79"/>
      <c r="C79"/>
      <c r="D79"/>
    </row>
    <row r="80" spans="2:7" s="1" customFormat="1" ht="13" x14ac:dyDescent="0.3">
      <c r="B80" s="2"/>
    </row>
    <row r="81" spans="2:6" ht="12" customHeight="1" x14ac:dyDescent="0.3">
      <c r="B81" s="3" t="s">
        <v>80</v>
      </c>
    </row>
    <row r="82" spans="2:6" s="1" customFormat="1" ht="13" x14ac:dyDescent="0.3">
      <c r="B82" s="1" t="s">
        <v>81</v>
      </c>
      <c r="C82" s="4"/>
      <c r="D82" s="4"/>
      <c r="E82" s="4"/>
      <c r="F82" s="4"/>
    </row>
    <row r="83" spans="2:6" s="1" customFormat="1" ht="13" x14ac:dyDescent="0.3">
      <c r="C83" s="4"/>
      <c r="D83" s="4"/>
      <c r="E83" s="4"/>
      <c r="F83" s="4"/>
    </row>
  </sheetData>
  <mergeCells count="7">
    <mergeCell ref="B49:G49"/>
    <mergeCell ref="B8:G8"/>
    <mergeCell ref="B17:G17"/>
    <mergeCell ref="B25:G25"/>
    <mergeCell ref="B33:G33"/>
    <mergeCell ref="B38:G38"/>
    <mergeCell ref="B47:G47"/>
  </mergeCells>
  <pageMargins left="0.7" right="0.7" top="1.1469791666666667" bottom="0.75" header="0.3" footer="0.3"/>
  <pageSetup scale="77" orientation="landscape" r:id="rId1"/>
  <headerFooter>
    <oddHeader xml:space="preserve">&amp;L&amp;G&amp;C&amp;"Candara,Normal"
CONCILIACIÓN RECAUDO COMERCIAL Y TESORERIA- CONJUNTA&amp;R&amp;"Candara,Normal"Codigo: GRC-FO-20
Version: 02
Fecha emisión: 19/10/2022
Fecha Actualización: 02/09/2025
Pagina: &amp;P 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7" tint="0.59999389629810485"/>
  </sheetPr>
  <dimension ref="B1:G88"/>
  <sheetViews>
    <sheetView showGridLines="0" view="pageLayout" zoomScale="90" zoomScaleNormal="100" zoomScaleSheetLayoutView="100" zoomScalePageLayoutView="90" workbookViewId="0">
      <selection activeCell="B18" sqref="B18"/>
    </sheetView>
  </sheetViews>
  <sheetFormatPr baseColWidth="10" defaultColWidth="11.453125" defaultRowHeight="12" customHeight="1" x14ac:dyDescent="0.3"/>
  <cols>
    <col min="1" max="1" width="10.7265625" style="4" customWidth="1"/>
    <col min="2" max="2" width="24.81640625" style="4" customWidth="1"/>
    <col min="3" max="3" width="20.7265625" style="4" customWidth="1"/>
    <col min="4" max="4" width="40.7265625" style="4" customWidth="1"/>
    <col min="5" max="7" width="20.7265625" style="4" customWidth="1"/>
    <col min="8" max="8" width="10.7265625" style="4" customWidth="1"/>
    <col min="9" max="9" width="25.7265625" style="4" customWidth="1"/>
    <col min="10" max="16384" width="11.453125" style="4"/>
  </cols>
  <sheetData>
    <row r="1" spans="2:7" ht="13" customHeight="1" x14ac:dyDescent="0.3"/>
    <row r="2" spans="2:7" ht="13" customHeight="1" x14ac:dyDescent="0.3">
      <c r="B2" s="7" t="s">
        <v>4</v>
      </c>
      <c r="C2" s="7"/>
      <c r="D2" s="10"/>
      <c r="E2" s="10"/>
      <c r="F2" s="10"/>
      <c r="G2" s="10"/>
    </row>
    <row r="3" spans="2:7" ht="13" customHeight="1" x14ac:dyDescent="0.3">
      <c r="B3" s="8" t="s">
        <v>23</v>
      </c>
      <c r="C3" s="8"/>
      <c r="D3" s="10"/>
      <c r="E3" s="10"/>
      <c r="F3" s="10"/>
      <c r="G3" s="10"/>
    </row>
    <row r="4" spans="2:7" ht="13" customHeight="1" thickBot="1" x14ac:dyDescent="0.35">
      <c r="B4" s="9" t="s">
        <v>5</v>
      </c>
      <c r="C4" s="24"/>
      <c r="D4" s="20" t="str">
        <f>'Conjunta ENEL MmmYY'!D4</f>
        <v>MMMM YYYY</v>
      </c>
      <c r="E4" s="20"/>
      <c r="F4" s="10"/>
      <c r="G4" s="10"/>
    </row>
    <row r="5" spans="2:7" ht="13" customHeight="1" thickTop="1" x14ac:dyDescent="0.3">
      <c r="B5" s="11" t="s">
        <v>6</v>
      </c>
      <c r="C5" s="24"/>
      <c r="D5" s="57" t="str">
        <f>'Conjunta ENEL MmmYY'!D5</f>
        <v>dd/mm/yyyy</v>
      </c>
      <c r="E5" s="10"/>
      <c r="F5" s="10"/>
      <c r="G5" s="10"/>
    </row>
    <row r="6" spans="2:7" ht="13" customHeight="1" x14ac:dyDescent="0.3"/>
    <row r="7" spans="2:7" ht="13" customHeight="1" x14ac:dyDescent="0.3"/>
    <row r="8" spans="2:7" ht="30" customHeight="1" x14ac:dyDescent="0.3">
      <c r="B8" s="76" t="s">
        <v>75</v>
      </c>
      <c r="C8" s="76"/>
      <c r="D8" s="77"/>
      <c r="E8" s="77"/>
      <c r="F8" s="77"/>
      <c r="G8" s="77"/>
    </row>
    <row r="9" spans="2:7" customFormat="1" ht="13" customHeight="1" x14ac:dyDescent="0.35"/>
    <row r="10" spans="2:7" ht="13" customHeight="1" x14ac:dyDescent="0.35">
      <c r="B10" s="23" t="s">
        <v>17</v>
      </c>
      <c r="C10" s="23" t="s">
        <v>63</v>
      </c>
      <c r="D10" s="23" t="s">
        <v>32</v>
      </c>
      <c r="E10" s="23" t="s">
        <v>18</v>
      </c>
      <c r="F10"/>
      <c r="G10"/>
    </row>
    <row r="11" spans="2:7" ht="13" customHeight="1" x14ac:dyDescent="0.35">
      <c r="B11" s="12" t="s">
        <v>31</v>
      </c>
      <c r="C11" s="45">
        <v>5224336</v>
      </c>
      <c r="D11" s="13">
        <v>6074358</v>
      </c>
      <c r="E11" s="26">
        <f>+C11-D11</f>
        <v>-850022</v>
      </c>
      <c r="F11"/>
      <c r="G11"/>
    </row>
    <row r="12" spans="2:7" ht="13" customHeight="1" x14ac:dyDescent="0.3">
      <c r="B12" s="15"/>
      <c r="C12" s="15"/>
      <c r="D12" s="16"/>
      <c r="E12" s="16"/>
      <c r="F12" s="16"/>
      <c r="G12" s="17"/>
    </row>
    <row r="13" spans="2:7" ht="13" customHeight="1" x14ac:dyDescent="0.3">
      <c r="B13" s="82" t="s">
        <v>100</v>
      </c>
      <c r="C13" s="83"/>
      <c r="D13" s="83"/>
      <c r="E13" s="83"/>
      <c r="F13" s="83"/>
      <c r="G13" s="84"/>
    </row>
    <row r="14" spans="2:7" ht="13" customHeight="1" x14ac:dyDescent="0.3">
      <c r="B14" s="21" t="s">
        <v>8</v>
      </c>
      <c r="C14" s="22" t="s">
        <v>21</v>
      </c>
      <c r="D14" s="22" t="s">
        <v>2</v>
      </c>
      <c r="E14" s="22" t="s">
        <v>24</v>
      </c>
      <c r="F14" s="22" t="s">
        <v>25</v>
      </c>
      <c r="G14" s="22" t="s">
        <v>3</v>
      </c>
    </row>
    <row r="15" spans="2:7" ht="13" customHeight="1" x14ac:dyDescent="0.3">
      <c r="B15" s="19" t="s">
        <v>86</v>
      </c>
      <c r="C15" s="72">
        <v>6994180</v>
      </c>
      <c r="D15" s="72"/>
      <c r="E15" s="71">
        <f>-(699418+132889)</f>
        <v>-832307</v>
      </c>
      <c r="F15" s="65"/>
      <c r="G15" s="56">
        <f>SUM(C15:F15)</f>
        <v>6161873</v>
      </c>
    </row>
    <row r="16" spans="2:7" ht="13" customHeight="1" x14ac:dyDescent="0.3"/>
    <row r="17" spans="2:7" ht="13" customHeight="1" x14ac:dyDescent="0.3">
      <c r="B17" s="82" t="s">
        <v>101</v>
      </c>
      <c r="C17" s="83"/>
      <c r="D17" s="83"/>
      <c r="E17" s="83"/>
      <c r="F17" s="83"/>
      <c r="G17" s="84"/>
    </row>
    <row r="18" spans="2:7" ht="13" customHeight="1" x14ac:dyDescent="0.3">
      <c r="B18" s="21" t="s">
        <v>8</v>
      </c>
      <c r="C18" s="22" t="s">
        <v>21</v>
      </c>
      <c r="D18" s="22" t="s">
        <v>2</v>
      </c>
      <c r="E18" s="22" t="s">
        <v>24</v>
      </c>
      <c r="F18" s="22" t="s">
        <v>25</v>
      </c>
      <c r="G18" s="22" t="s">
        <v>3</v>
      </c>
    </row>
    <row r="19" spans="2:7" ht="13" customHeight="1" x14ac:dyDescent="0.3">
      <c r="B19" s="19" t="s">
        <v>87</v>
      </c>
      <c r="C19" s="72">
        <v>6074358</v>
      </c>
      <c r="D19" s="72"/>
      <c r="E19" s="72">
        <f>-(607436+115413)</f>
        <v>-722849</v>
      </c>
      <c r="F19" s="65"/>
      <c r="G19" s="25">
        <f>SUM(C19:F19)</f>
        <v>5351509</v>
      </c>
    </row>
    <row r="20" spans="2:7" ht="13" customHeight="1" x14ac:dyDescent="0.3"/>
    <row r="21" spans="2:7" s="18" customFormat="1" ht="40" customHeight="1" x14ac:dyDescent="0.3">
      <c r="B21" s="74" t="s">
        <v>66</v>
      </c>
      <c r="C21" s="74"/>
      <c r="D21" s="74"/>
      <c r="E21" s="74"/>
      <c r="F21" s="74"/>
      <c r="G21" s="74"/>
    </row>
    <row r="22" spans="2:7" s="18" customFormat="1" ht="40" customHeight="1" x14ac:dyDescent="0.3">
      <c r="B22" s="85" t="s">
        <v>74</v>
      </c>
      <c r="C22" s="85"/>
      <c r="D22" s="85"/>
      <c r="E22" s="85"/>
      <c r="F22" s="85"/>
      <c r="G22" s="85"/>
    </row>
    <row r="23" spans="2:7" s="18" customFormat="1" ht="40" customHeight="1" x14ac:dyDescent="0.3">
      <c r="B23" s="30"/>
      <c r="C23" s="30"/>
      <c r="D23" s="30"/>
      <c r="E23" s="30"/>
      <c r="F23" s="30"/>
      <c r="G23" s="30"/>
    </row>
    <row r="24" spans="2:7" ht="13" customHeight="1" x14ac:dyDescent="0.3">
      <c r="B24" s="4" t="s">
        <v>65</v>
      </c>
    </row>
    <row r="25" spans="2:7" ht="13" customHeight="1" x14ac:dyDescent="0.3">
      <c r="B25" s="4" t="s">
        <v>35</v>
      </c>
    </row>
    <row r="26" spans="2:7" ht="13" customHeight="1" x14ac:dyDescent="0.3"/>
    <row r="27" spans="2:7" ht="13" customHeight="1" x14ac:dyDescent="0.3">
      <c r="D27" s="5"/>
      <c r="E27" s="5"/>
      <c r="F27" s="6"/>
      <c r="G27" s="6"/>
    </row>
    <row r="28" spans="2:7" ht="30" customHeight="1" x14ac:dyDescent="0.3">
      <c r="B28" s="76" t="s">
        <v>78</v>
      </c>
      <c r="C28" s="76"/>
      <c r="D28" s="77"/>
      <c r="E28" s="77"/>
      <c r="F28" s="77"/>
      <c r="G28" s="77"/>
    </row>
    <row r="29" spans="2:7" customFormat="1" ht="13" customHeight="1" x14ac:dyDescent="0.35"/>
    <row r="30" spans="2:7" ht="13" customHeight="1" x14ac:dyDescent="0.35">
      <c r="B30" s="23" t="s">
        <v>17</v>
      </c>
      <c r="C30" s="23" t="s">
        <v>7</v>
      </c>
      <c r="D30" s="23" t="s">
        <v>27</v>
      </c>
      <c r="E30" s="23" t="s">
        <v>18</v>
      </c>
      <c r="F30"/>
      <c r="G30"/>
    </row>
    <row r="31" spans="2:7" ht="13" customHeight="1" x14ac:dyDescent="0.35">
      <c r="B31" s="12" t="s">
        <v>31</v>
      </c>
      <c r="C31" s="14">
        <v>0</v>
      </c>
      <c r="D31" s="13">
        <v>0</v>
      </c>
      <c r="E31" s="26">
        <f>+C31-D31</f>
        <v>0</v>
      </c>
      <c r="F31"/>
      <c r="G31"/>
    </row>
    <row r="32" spans="2:7" customFormat="1" ht="13" customHeight="1" x14ac:dyDescent="0.35"/>
    <row r="33" spans="2:7" s="18" customFormat="1" ht="30" customHeight="1" x14ac:dyDescent="0.3">
      <c r="B33" s="73" t="s">
        <v>73</v>
      </c>
      <c r="C33" s="73"/>
      <c r="D33" s="73"/>
      <c r="E33" s="73"/>
      <c r="F33" s="73"/>
      <c r="G33" s="73"/>
    </row>
    <row r="34" spans="2:7" s="1" customFormat="1" ht="13" x14ac:dyDescent="0.3"/>
    <row r="35" spans="2:7" s="1" customFormat="1" ht="13" x14ac:dyDescent="0.3">
      <c r="B35" s="75" t="s">
        <v>14</v>
      </c>
      <c r="C35" s="75"/>
      <c r="D35" s="75"/>
      <c r="E35" s="75"/>
      <c r="F35" s="75"/>
      <c r="G35" s="75"/>
    </row>
    <row r="36" spans="2:7" s="1" customFormat="1" ht="13" x14ac:dyDescent="0.3"/>
    <row r="37" spans="2:7" s="1" customFormat="1" ht="13" x14ac:dyDescent="0.3">
      <c r="B37" s="1" t="str">
        <f>'Conjunta ENEL MmmYY'!B46</f>
        <v>Se firma Acta de Conciliación el dd del mes de mmmm del año yyyy</v>
      </c>
    </row>
    <row r="38" spans="2:7" s="1" customFormat="1" ht="13" x14ac:dyDescent="0.3"/>
    <row r="39" spans="2:7" s="1" customFormat="1" ht="13" x14ac:dyDescent="0.3"/>
    <row r="40" spans="2:7" s="1" customFormat="1" ht="13" x14ac:dyDescent="0.3"/>
    <row r="41" spans="2:7" s="1" customFormat="1" ht="13" x14ac:dyDescent="0.3"/>
    <row r="42" spans="2:7" s="1" customFormat="1" ht="13" x14ac:dyDescent="0.3"/>
    <row r="43" spans="2:7" s="1" customFormat="1" ht="13" x14ac:dyDescent="0.3"/>
    <row r="44" spans="2:7" s="1" customFormat="1" ht="13" x14ac:dyDescent="0.3"/>
    <row r="45" spans="2:7" s="1" customFormat="1" ht="13" x14ac:dyDescent="0.3"/>
    <row r="46" spans="2:7" s="1" customFormat="1" ht="13" x14ac:dyDescent="0.3"/>
    <row r="47" spans="2:7" s="1" customFormat="1" ht="13" x14ac:dyDescent="0.3"/>
    <row r="48" spans="2:7" s="1" customFormat="1" ht="13" x14ac:dyDescent="0.3"/>
    <row r="49" spans="2:7" s="1" customFormat="1" ht="13" x14ac:dyDescent="0.3"/>
    <row r="50" spans="2:7" s="1" customFormat="1" ht="13" x14ac:dyDescent="0.3"/>
    <row r="51" spans="2:7" s="1" customFormat="1" ht="13" x14ac:dyDescent="0.3"/>
    <row r="52" spans="2:7" s="1" customFormat="1" ht="13" x14ac:dyDescent="0.3"/>
    <row r="53" spans="2:7" s="1" customFormat="1" ht="14.5" x14ac:dyDescent="0.35">
      <c r="G53"/>
    </row>
    <row r="54" spans="2:7" s="1" customFormat="1" ht="14.5" x14ac:dyDescent="0.35">
      <c r="G54"/>
    </row>
    <row r="55" spans="2:7" s="1" customFormat="1" ht="14.5" x14ac:dyDescent="0.35">
      <c r="G55"/>
    </row>
    <row r="56" spans="2:7" s="1" customFormat="1" ht="14.5" x14ac:dyDescent="0.35">
      <c r="G56"/>
    </row>
    <row r="57" spans="2:7" s="1" customFormat="1" ht="14.5" x14ac:dyDescent="0.35">
      <c r="B57" s="2"/>
      <c r="E57" s="2"/>
      <c r="F57"/>
      <c r="G57"/>
    </row>
    <row r="58" spans="2:7" s="1" customFormat="1" ht="14.5" x14ac:dyDescent="0.35">
      <c r="B58" s="3" t="s">
        <v>15</v>
      </c>
      <c r="C58" s="3"/>
      <c r="E58" s="3" t="s">
        <v>16</v>
      </c>
      <c r="F58"/>
      <c r="G58"/>
    </row>
    <row r="59" spans="2:7" s="1" customFormat="1" ht="14.5" x14ac:dyDescent="0.35">
      <c r="B59" s="1" t="s">
        <v>20</v>
      </c>
      <c r="E59" s="1" t="s">
        <v>19</v>
      </c>
      <c r="F59"/>
      <c r="G59"/>
    </row>
    <row r="60" spans="2:7" s="1" customFormat="1" ht="14.5" x14ac:dyDescent="0.35">
      <c r="F60"/>
      <c r="G60"/>
    </row>
    <row r="61" spans="2:7" s="1" customFormat="1" ht="14.5" x14ac:dyDescent="0.35">
      <c r="F61"/>
      <c r="G61"/>
    </row>
    <row r="62" spans="2:7" s="1" customFormat="1" ht="14.5" x14ac:dyDescent="0.35">
      <c r="F62"/>
      <c r="G62"/>
    </row>
    <row r="63" spans="2:7" s="1" customFormat="1" ht="14.5" x14ac:dyDescent="0.35">
      <c r="F63"/>
      <c r="G63"/>
    </row>
    <row r="64" spans="2:7" s="1" customFormat="1" ht="14.5" x14ac:dyDescent="0.35">
      <c r="F64"/>
      <c r="G64"/>
    </row>
    <row r="65" spans="2:7" s="1" customFormat="1" ht="14.5" x14ac:dyDescent="0.35">
      <c r="B65" s="2"/>
      <c r="E65" s="2"/>
      <c r="G65"/>
    </row>
    <row r="66" spans="2:7" s="1" customFormat="1" ht="14.5" x14ac:dyDescent="0.35">
      <c r="B66" s="3" t="s">
        <v>9</v>
      </c>
      <c r="C66" s="3"/>
      <c r="E66" s="3" t="s">
        <v>62</v>
      </c>
      <c r="G66"/>
    </row>
    <row r="67" spans="2:7" s="1" customFormat="1" ht="14.5" x14ac:dyDescent="0.35">
      <c r="B67" s="1" t="s">
        <v>10</v>
      </c>
      <c r="E67" s="1" t="s">
        <v>11</v>
      </c>
      <c r="G67"/>
    </row>
    <row r="68" spans="2:7" s="1" customFormat="1" ht="14.5" x14ac:dyDescent="0.35">
      <c r="F68"/>
      <c r="G68"/>
    </row>
    <row r="69" spans="2:7" s="1" customFormat="1" ht="14.5" x14ac:dyDescent="0.35">
      <c r="F69"/>
      <c r="G69"/>
    </row>
    <row r="70" spans="2:7" s="1" customFormat="1" ht="14.5" x14ac:dyDescent="0.35">
      <c r="F70"/>
      <c r="G70"/>
    </row>
    <row r="71" spans="2:7" s="1" customFormat="1" ht="14.5" x14ac:dyDescent="0.35">
      <c r="B71" s="4"/>
      <c r="C71" s="4"/>
      <c r="D71" s="4"/>
      <c r="E71" s="4"/>
      <c r="F71" s="4"/>
      <c r="G71"/>
    </row>
    <row r="72" spans="2:7" s="1" customFormat="1" ht="14.5" x14ac:dyDescent="0.35">
      <c r="B72" s="4"/>
      <c r="C72" s="4"/>
      <c r="D72" s="4"/>
      <c r="E72" s="4"/>
      <c r="F72" s="4"/>
      <c r="G72"/>
    </row>
    <row r="73" spans="2:7" s="1" customFormat="1" ht="14.5" x14ac:dyDescent="0.35">
      <c r="B73" s="2"/>
      <c r="C73"/>
      <c r="E73" s="2"/>
      <c r="F73"/>
      <c r="G73"/>
    </row>
    <row r="74" spans="2:7" s="1" customFormat="1" ht="14.5" x14ac:dyDescent="0.35">
      <c r="B74" s="3" t="s">
        <v>61</v>
      </c>
      <c r="C74"/>
      <c r="E74" s="3" t="s">
        <v>29</v>
      </c>
      <c r="F74"/>
      <c r="G74"/>
    </row>
    <row r="75" spans="2:7" s="1" customFormat="1" ht="14.5" x14ac:dyDescent="0.35">
      <c r="B75" s="1" t="s">
        <v>12</v>
      </c>
      <c r="C75"/>
      <c r="E75" s="1" t="s">
        <v>13</v>
      </c>
      <c r="F75"/>
      <c r="G75"/>
    </row>
    <row r="76" spans="2:7" s="1" customFormat="1" ht="14.5" x14ac:dyDescent="0.35">
      <c r="B76"/>
      <c r="C76"/>
      <c r="D76"/>
      <c r="F76" s="3"/>
      <c r="G76"/>
    </row>
    <row r="77" spans="2:7" s="1" customFormat="1" ht="14.5" x14ac:dyDescent="0.35">
      <c r="B77"/>
      <c r="C77"/>
      <c r="D77"/>
      <c r="F77" s="3"/>
      <c r="G77"/>
    </row>
    <row r="78" spans="2:7" s="1" customFormat="1" ht="14.5" x14ac:dyDescent="0.35">
      <c r="B78"/>
      <c r="C78"/>
      <c r="D78"/>
      <c r="F78" s="3"/>
      <c r="G78"/>
    </row>
    <row r="79" spans="2:7" s="1" customFormat="1" ht="14.5" x14ac:dyDescent="0.35">
      <c r="B79"/>
      <c r="C79"/>
      <c r="D79"/>
      <c r="F79" s="3"/>
      <c r="G79"/>
    </row>
    <row r="80" spans="2:7" s="1" customFormat="1" ht="14.5" x14ac:dyDescent="0.35">
      <c r="B80"/>
      <c r="C80"/>
      <c r="D80"/>
      <c r="F80" s="3"/>
      <c r="G80"/>
    </row>
    <row r="81" spans="2:7" s="1" customFormat="1" ht="14.5" x14ac:dyDescent="0.35">
      <c r="B81" s="2"/>
      <c r="C81"/>
      <c r="D81"/>
      <c r="G81"/>
    </row>
    <row r="82" spans="2:7" s="1" customFormat="1" ht="14.5" x14ac:dyDescent="0.35">
      <c r="B82" s="3" t="s">
        <v>80</v>
      </c>
      <c r="C82"/>
      <c r="D82"/>
      <c r="G82"/>
    </row>
    <row r="83" spans="2:7" s="1" customFormat="1" ht="14.5" x14ac:dyDescent="0.35">
      <c r="B83" s="1" t="s">
        <v>81</v>
      </c>
      <c r="C83"/>
      <c r="D83"/>
      <c r="G83"/>
    </row>
    <row r="84" spans="2:7" s="1" customFormat="1" ht="14.5" x14ac:dyDescent="0.35">
      <c r="C84"/>
      <c r="D84"/>
      <c r="G84"/>
    </row>
    <row r="85" spans="2:7" s="1" customFormat="1" ht="14.5" x14ac:dyDescent="0.35">
      <c r="B85"/>
      <c r="C85"/>
      <c r="D85"/>
      <c r="G85"/>
    </row>
    <row r="86" spans="2:7" s="1" customFormat="1" ht="14.5" x14ac:dyDescent="0.35">
      <c r="B86"/>
      <c r="C86"/>
      <c r="D86"/>
      <c r="G86"/>
    </row>
    <row r="87" spans="2:7" s="1" customFormat="1" ht="14.5" x14ac:dyDescent="0.35">
      <c r="G87"/>
    </row>
    <row r="88" spans="2:7" s="1" customFormat="1" ht="13" x14ac:dyDescent="0.3"/>
  </sheetData>
  <mergeCells count="8">
    <mergeCell ref="B21:G21"/>
    <mergeCell ref="B17:G17"/>
    <mergeCell ref="B13:G13"/>
    <mergeCell ref="B8:G8"/>
    <mergeCell ref="B35:G35"/>
    <mergeCell ref="B28:G28"/>
    <mergeCell ref="B33:G33"/>
    <mergeCell ref="B22:G22"/>
  </mergeCells>
  <pageMargins left="0.7" right="0.7" top="1.0106250000000001" bottom="0.75" header="0.3" footer="0.3"/>
  <pageSetup scale="63" orientation="landscape" r:id="rId1"/>
  <headerFooter>
    <oddHeader xml:space="preserve">&amp;L&amp;G&amp;C&amp;"Candara,Normal"
CONCILIACIÓN RECAUDO COMERCIAL Y TESORERIA- CONJUNTA
&amp;R&amp;"Candara,Normal"Codigo: GRC-FO-20
Version: 02
Fecha emisión: 19/10/2022
Fecha Actualización: 02/09/2025
Pagina: &amp;P 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7" tint="0.59999389629810485"/>
  </sheetPr>
  <dimension ref="B1:L38"/>
  <sheetViews>
    <sheetView showGridLines="0" tabSelected="1" view="pageBreakPreview" zoomScale="110" zoomScaleNormal="100" zoomScaleSheetLayoutView="110" workbookViewId="0">
      <selection activeCell="A21" sqref="A21"/>
    </sheetView>
  </sheetViews>
  <sheetFormatPr baseColWidth="10" defaultColWidth="11.453125" defaultRowHeight="12" customHeight="1" x14ac:dyDescent="0.3"/>
  <cols>
    <col min="1" max="1" width="10.7265625" style="4" customWidth="1"/>
    <col min="2" max="2" width="24.7265625" style="4" customWidth="1"/>
    <col min="3" max="3" width="4.453125" style="4" bestFit="1" customWidth="1"/>
    <col min="4" max="4" width="9.81640625" style="4" bestFit="1" customWidth="1"/>
    <col min="5" max="5" width="18.26953125" style="4" bestFit="1" customWidth="1"/>
    <col min="6" max="6" width="9.54296875" style="4" bestFit="1" customWidth="1"/>
    <col min="7" max="7" width="16.7265625" style="4" bestFit="1" customWidth="1"/>
    <col min="8" max="8" width="6.54296875" style="4" bestFit="1" customWidth="1"/>
    <col min="9" max="9" width="14" style="4" bestFit="1" customWidth="1"/>
    <col min="10" max="10" width="15.7265625" style="4" bestFit="1" customWidth="1"/>
    <col min="11" max="16384" width="11.453125" style="4"/>
  </cols>
  <sheetData>
    <row r="1" spans="2:12" ht="13" customHeight="1" x14ac:dyDescent="0.3"/>
    <row r="2" spans="2:12" ht="13" customHeight="1" x14ac:dyDescent="0.3">
      <c r="B2" s="7" t="s">
        <v>4</v>
      </c>
      <c r="C2" s="7"/>
      <c r="D2" s="10"/>
      <c r="E2" s="10"/>
      <c r="F2" s="10"/>
      <c r="G2" s="10"/>
    </row>
    <row r="3" spans="2:12" ht="13" customHeight="1" x14ac:dyDescent="0.3">
      <c r="B3" s="8" t="s">
        <v>23</v>
      </c>
      <c r="C3" s="8"/>
      <c r="D3" s="10"/>
      <c r="E3" s="10"/>
      <c r="F3" s="10"/>
      <c r="G3" s="10"/>
    </row>
    <row r="4" spans="2:12" ht="13" customHeight="1" thickBot="1" x14ac:dyDescent="0.35">
      <c r="B4" s="9" t="s">
        <v>5</v>
      </c>
      <c r="C4" s="24"/>
      <c r="D4" s="52" t="str">
        <f>+'Conjunta Espuflan MmmYY'!D4</f>
        <v>MMMM YYYY</v>
      </c>
      <c r="E4" s="20"/>
      <c r="F4" s="10"/>
      <c r="G4" s="10"/>
    </row>
    <row r="5" spans="2:12" ht="13" customHeight="1" thickTop="1" x14ac:dyDescent="0.3">
      <c r="B5" s="11" t="s">
        <v>6</v>
      </c>
      <c r="C5" s="24"/>
      <c r="D5" s="60" t="str">
        <f>+'Conjunta Espuflan MmmYY'!D5</f>
        <v>dd/mm/yyyy</v>
      </c>
      <c r="E5" s="10"/>
      <c r="F5" s="10"/>
      <c r="G5" s="10"/>
    </row>
    <row r="6" spans="2:12" ht="13" customHeight="1" x14ac:dyDescent="0.3"/>
    <row r="7" spans="2:12" ht="13" customHeight="1" x14ac:dyDescent="0.3"/>
    <row r="8" spans="2:12" s="18" customFormat="1" ht="40" customHeight="1" x14ac:dyDescent="0.3">
      <c r="B8" s="86" t="s">
        <v>41</v>
      </c>
      <c r="C8" s="86"/>
      <c r="D8" s="86"/>
      <c r="E8" s="86"/>
      <c r="F8" s="86"/>
      <c r="G8" s="86"/>
      <c r="H8" s="86"/>
      <c r="I8" s="86"/>
      <c r="J8" s="86"/>
    </row>
    <row r="9" spans="2:12" s="18" customFormat="1" ht="24" x14ac:dyDescent="0.3">
      <c r="B9" s="31" t="s">
        <v>42</v>
      </c>
      <c r="C9" s="31" t="s">
        <v>43</v>
      </c>
      <c r="D9" s="31" t="s">
        <v>44</v>
      </c>
      <c r="E9" s="31" t="s">
        <v>45</v>
      </c>
      <c r="F9" s="31" t="s">
        <v>46</v>
      </c>
      <c r="G9" s="31" t="s">
        <v>47</v>
      </c>
      <c r="H9" s="32" t="s">
        <v>48</v>
      </c>
      <c r="I9" s="32" t="s">
        <v>49</v>
      </c>
      <c r="J9" s="32" t="s">
        <v>50</v>
      </c>
    </row>
    <row r="10" spans="2:12" s="18" customFormat="1" x14ac:dyDescent="0.3">
      <c r="B10" s="33" t="s">
        <v>51</v>
      </c>
      <c r="C10" s="33"/>
      <c r="D10" s="34"/>
      <c r="E10" s="34"/>
      <c r="F10" s="35">
        <v>237522019</v>
      </c>
      <c r="G10" s="34"/>
      <c r="H10" s="36"/>
      <c r="I10" s="36"/>
      <c r="J10" s="36"/>
    </row>
    <row r="11" spans="2:12" s="18" customFormat="1" x14ac:dyDescent="0.3">
      <c r="B11" s="33" t="s">
        <v>52</v>
      </c>
      <c r="C11" s="33">
        <v>2020</v>
      </c>
      <c r="D11" s="35">
        <v>118300868</v>
      </c>
      <c r="E11" s="35">
        <v>6650503</v>
      </c>
      <c r="F11" s="35">
        <f>+F10-D11+E11</f>
        <v>125871654</v>
      </c>
      <c r="G11" s="35">
        <f>+E11*10%</f>
        <v>665050.30000000005</v>
      </c>
      <c r="H11" s="37">
        <f>+G11*19%</f>
        <v>126359.55700000002</v>
      </c>
      <c r="I11" s="37">
        <f>+G11+H11</f>
        <v>791409.85700000008</v>
      </c>
      <c r="J11" s="37">
        <f>+F10+E11-D11-I11</f>
        <v>125080244.14300001</v>
      </c>
      <c r="K11" s="53"/>
    </row>
    <row r="12" spans="2:12" s="18" customFormat="1" x14ac:dyDescent="0.3">
      <c r="B12" s="33" t="s">
        <v>53</v>
      </c>
      <c r="C12" s="33">
        <v>2020</v>
      </c>
      <c r="D12" s="35">
        <v>54031243</v>
      </c>
      <c r="E12" s="35">
        <v>6675539</v>
      </c>
      <c r="F12" s="35">
        <f>+F11-D12+E12</f>
        <v>78515950</v>
      </c>
      <c r="G12" s="35">
        <f t="shared" ref="G12:G33" si="0">+E12*10%</f>
        <v>667553.9</v>
      </c>
      <c r="H12" s="37">
        <f t="shared" ref="H12:H33" si="1">+G12*19%</f>
        <v>126835.24100000001</v>
      </c>
      <c r="I12" s="37">
        <f t="shared" ref="I12:I25" si="2">+G12+H12</f>
        <v>794389.14100000006</v>
      </c>
      <c r="J12" s="37">
        <f>+J11+E12-D12-I12</f>
        <v>76930151.002000004</v>
      </c>
    </row>
    <row r="13" spans="2:12" s="18" customFormat="1" x14ac:dyDescent="0.3">
      <c r="B13" s="33" t="s">
        <v>54</v>
      </c>
      <c r="C13" s="33">
        <v>2020</v>
      </c>
      <c r="D13" s="35">
        <v>0</v>
      </c>
      <c r="E13" s="35">
        <v>7765678</v>
      </c>
      <c r="F13" s="35">
        <f>+F12-D13+E13</f>
        <v>86281628</v>
      </c>
      <c r="G13" s="35">
        <f t="shared" si="0"/>
        <v>776567.8</v>
      </c>
      <c r="H13" s="37">
        <f t="shared" si="1"/>
        <v>147547.88200000001</v>
      </c>
      <c r="I13" s="37">
        <f t="shared" si="2"/>
        <v>924115.68200000003</v>
      </c>
      <c r="J13" s="37">
        <f t="shared" ref="J13:J32" si="3">+J12+E13-D13-I13</f>
        <v>83771713.320000008</v>
      </c>
    </row>
    <row r="14" spans="2:12" s="18" customFormat="1" x14ac:dyDescent="0.3">
      <c r="B14" s="33" t="s">
        <v>55</v>
      </c>
      <c r="C14" s="33">
        <v>2020</v>
      </c>
      <c r="D14" s="35">
        <v>0</v>
      </c>
      <c r="E14" s="35">
        <v>7838120</v>
      </c>
      <c r="F14" s="35">
        <f>+F13-D14+E14</f>
        <v>94119748</v>
      </c>
      <c r="G14" s="35">
        <f t="shared" si="0"/>
        <v>783812</v>
      </c>
      <c r="H14" s="37">
        <f t="shared" si="1"/>
        <v>148924.28</v>
      </c>
      <c r="I14" s="37">
        <f t="shared" si="2"/>
        <v>932736.28</v>
      </c>
      <c r="J14" s="37">
        <f t="shared" si="3"/>
        <v>90677097.040000007</v>
      </c>
    </row>
    <row r="15" spans="2:12" s="18" customFormat="1" x14ac:dyDescent="0.3">
      <c r="B15" s="33" t="s">
        <v>56</v>
      </c>
      <c r="C15" s="33">
        <v>2020</v>
      </c>
      <c r="D15" s="35">
        <v>0</v>
      </c>
      <c r="E15" s="35">
        <v>8640122</v>
      </c>
      <c r="F15" s="35">
        <f>+F14-D15+E15</f>
        <v>102759870</v>
      </c>
      <c r="G15" s="35">
        <f t="shared" si="0"/>
        <v>864012.20000000007</v>
      </c>
      <c r="H15" s="37">
        <f t="shared" si="1"/>
        <v>164162.31800000003</v>
      </c>
      <c r="I15" s="37">
        <f t="shared" si="2"/>
        <v>1028174.5180000002</v>
      </c>
      <c r="J15" s="37">
        <f t="shared" si="3"/>
        <v>98289044.522</v>
      </c>
    </row>
    <row r="16" spans="2:12" s="18" customFormat="1" x14ac:dyDescent="0.3">
      <c r="B16" s="33" t="s">
        <v>57</v>
      </c>
      <c r="C16" s="33">
        <v>2020</v>
      </c>
      <c r="D16" s="35">
        <v>0</v>
      </c>
      <c r="E16" s="35">
        <v>7961362</v>
      </c>
      <c r="F16" s="35">
        <f t="shared" ref="F16:F27" si="4">+F15-D16+E16</f>
        <v>110721232</v>
      </c>
      <c r="G16" s="35">
        <f t="shared" si="0"/>
        <v>796136.20000000007</v>
      </c>
      <c r="H16" s="37">
        <f t="shared" si="1"/>
        <v>151265.87800000003</v>
      </c>
      <c r="I16" s="37">
        <f t="shared" si="2"/>
        <v>947402.0780000001</v>
      </c>
      <c r="J16" s="37">
        <f t="shared" si="3"/>
        <v>105303004.44400001</v>
      </c>
      <c r="K16" s="53"/>
      <c r="L16" s="53"/>
    </row>
    <row r="17" spans="2:11" s="18" customFormat="1" x14ac:dyDescent="0.3">
      <c r="B17" s="33" t="s">
        <v>58</v>
      </c>
      <c r="C17" s="33">
        <v>2021</v>
      </c>
      <c r="D17" s="35">
        <v>0</v>
      </c>
      <c r="E17" s="35">
        <v>6635395</v>
      </c>
      <c r="F17" s="35">
        <f t="shared" si="4"/>
        <v>117356627</v>
      </c>
      <c r="G17" s="35">
        <f t="shared" si="0"/>
        <v>663539.5</v>
      </c>
      <c r="H17" s="37">
        <f t="shared" si="1"/>
        <v>126072.505</v>
      </c>
      <c r="I17" s="37">
        <f t="shared" si="2"/>
        <v>789612.005</v>
      </c>
      <c r="J17" s="37">
        <f t="shared" si="3"/>
        <v>111148787.43900001</v>
      </c>
      <c r="K17" s="53"/>
    </row>
    <row r="18" spans="2:11" s="18" customFormat="1" x14ac:dyDescent="0.3">
      <c r="B18" s="33" t="s">
        <v>67</v>
      </c>
      <c r="C18" s="33">
        <v>2021</v>
      </c>
      <c r="D18" s="35">
        <v>0</v>
      </c>
      <c r="E18" s="35">
        <v>7890237</v>
      </c>
      <c r="F18" s="35">
        <f t="shared" si="4"/>
        <v>125246864</v>
      </c>
      <c r="G18" s="35">
        <f t="shared" si="0"/>
        <v>789023.70000000007</v>
      </c>
      <c r="H18" s="37">
        <f t="shared" si="1"/>
        <v>149914.50300000003</v>
      </c>
      <c r="I18" s="37">
        <f t="shared" si="2"/>
        <v>938938.2030000001</v>
      </c>
      <c r="J18" s="37">
        <f t="shared" si="3"/>
        <v>118100086.23600002</v>
      </c>
      <c r="K18" s="53"/>
    </row>
    <row r="19" spans="2:11" s="18" customFormat="1" x14ac:dyDescent="0.3">
      <c r="B19" s="33" t="s">
        <v>68</v>
      </c>
      <c r="C19" s="33">
        <v>2021</v>
      </c>
      <c r="D19" s="35">
        <v>0</v>
      </c>
      <c r="E19" s="35">
        <v>9542281</v>
      </c>
      <c r="F19" s="35">
        <f t="shared" si="4"/>
        <v>134789145</v>
      </c>
      <c r="G19" s="35">
        <f t="shared" si="0"/>
        <v>954228.10000000009</v>
      </c>
      <c r="H19" s="37">
        <f t="shared" si="1"/>
        <v>181303.33900000001</v>
      </c>
      <c r="I19" s="37">
        <f t="shared" si="2"/>
        <v>1135531.439</v>
      </c>
      <c r="J19" s="37">
        <f t="shared" si="3"/>
        <v>126506835.79700002</v>
      </c>
      <c r="K19" s="53"/>
    </row>
    <row r="20" spans="2:11" s="18" customFormat="1" x14ac:dyDescent="0.3">
      <c r="B20" s="33" t="s">
        <v>69</v>
      </c>
      <c r="C20" s="33">
        <v>2021</v>
      </c>
      <c r="D20" s="35">
        <v>0</v>
      </c>
      <c r="E20" s="35">
        <v>6914620</v>
      </c>
      <c r="F20" s="35">
        <f t="shared" si="4"/>
        <v>141703765</v>
      </c>
      <c r="G20" s="35">
        <f t="shared" si="0"/>
        <v>691462</v>
      </c>
      <c r="H20" s="37">
        <f t="shared" si="1"/>
        <v>131377.78</v>
      </c>
      <c r="I20" s="37">
        <f t="shared" si="2"/>
        <v>822839.78</v>
      </c>
      <c r="J20" s="37">
        <f t="shared" si="3"/>
        <v>132598616.01700002</v>
      </c>
      <c r="K20" s="53"/>
    </row>
    <row r="21" spans="2:11" s="18" customFormat="1" x14ac:dyDescent="0.3">
      <c r="B21" s="33" t="s">
        <v>70</v>
      </c>
      <c r="C21" s="33">
        <v>2021</v>
      </c>
      <c r="D21" s="35">
        <v>0</v>
      </c>
      <c r="E21" s="35">
        <v>8808854</v>
      </c>
      <c r="F21" s="35">
        <f t="shared" si="4"/>
        <v>150512619</v>
      </c>
      <c r="G21" s="35">
        <f t="shared" si="0"/>
        <v>880885.4</v>
      </c>
      <c r="H21" s="37">
        <f t="shared" si="1"/>
        <v>167368.226</v>
      </c>
      <c r="I21" s="37">
        <f t="shared" si="2"/>
        <v>1048253.626</v>
      </c>
      <c r="J21" s="37">
        <f t="shared" si="3"/>
        <v>140359216.39100003</v>
      </c>
      <c r="K21" s="53"/>
    </row>
    <row r="22" spans="2:11" s="18" customFormat="1" x14ac:dyDescent="0.3">
      <c r="B22" s="33" t="s">
        <v>71</v>
      </c>
      <c r="C22" s="33">
        <v>2021</v>
      </c>
      <c r="D22" s="35">
        <v>0</v>
      </c>
      <c r="E22" s="35">
        <v>8198666</v>
      </c>
      <c r="F22" s="35">
        <f t="shared" si="4"/>
        <v>158711285</v>
      </c>
      <c r="G22" s="35">
        <f t="shared" si="0"/>
        <v>819866.60000000009</v>
      </c>
      <c r="H22" s="37">
        <f t="shared" si="1"/>
        <v>155774.65400000001</v>
      </c>
      <c r="I22" s="37">
        <f t="shared" si="2"/>
        <v>975641.25400000007</v>
      </c>
      <c r="J22" s="37">
        <f t="shared" si="3"/>
        <v>147582241.13700002</v>
      </c>
      <c r="K22" s="53"/>
    </row>
    <row r="23" spans="2:11" s="18" customFormat="1" x14ac:dyDescent="0.3">
      <c r="B23" s="33" t="s">
        <v>52</v>
      </c>
      <c r="C23" s="33">
        <v>2021</v>
      </c>
      <c r="D23" s="35">
        <v>0</v>
      </c>
      <c r="E23" s="35">
        <v>7483179</v>
      </c>
      <c r="F23" s="35">
        <f t="shared" si="4"/>
        <v>166194464</v>
      </c>
      <c r="G23" s="35">
        <f t="shared" si="0"/>
        <v>748317.9</v>
      </c>
      <c r="H23" s="37">
        <f t="shared" si="1"/>
        <v>142180.40100000001</v>
      </c>
      <c r="I23" s="37">
        <f t="shared" si="2"/>
        <v>890498.30099999998</v>
      </c>
      <c r="J23" s="37">
        <f t="shared" si="3"/>
        <v>154174921.83600003</v>
      </c>
      <c r="K23" s="53"/>
    </row>
    <row r="24" spans="2:11" s="18" customFormat="1" x14ac:dyDescent="0.3">
      <c r="B24" s="33" t="s">
        <v>53</v>
      </c>
      <c r="C24" s="33">
        <v>2021</v>
      </c>
      <c r="D24" s="35">
        <v>48871916</v>
      </c>
      <c r="E24" s="35">
        <v>9766845</v>
      </c>
      <c r="F24" s="35">
        <f t="shared" si="4"/>
        <v>127089393</v>
      </c>
      <c r="G24" s="35">
        <f t="shared" si="0"/>
        <v>976684.5</v>
      </c>
      <c r="H24" s="37">
        <f t="shared" si="1"/>
        <v>185570.05499999999</v>
      </c>
      <c r="I24" s="37">
        <f t="shared" si="2"/>
        <v>1162254.5549999999</v>
      </c>
      <c r="J24" s="37">
        <f t="shared" si="3"/>
        <v>113907596.28100002</v>
      </c>
      <c r="K24" s="53"/>
    </row>
    <row r="25" spans="2:11" s="18" customFormat="1" x14ac:dyDescent="0.3">
      <c r="B25" s="33" t="s">
        <v>54</v>
      </c>
      <c r="C25" s="33">
        <v>2021</v>
      </c>
      <c r="D25" s="35">
        <v>0</v>
      </c>
      <c r="E25" s="35">
        <v>7675522</v>
      </c>
      <c r="F25" s="35">
        <f t="shared" si="4"/>
        <v>134764915</v>
      </c>
      <c r="G25" s="35">
        <f t="shared" si="0"/>
        <v>767552.20000000007</v>
      </c>
      <c r="H25" s="37">
        <f t="shared" si="1"/>
        <v>145834.91800000001</v>
      </c>
      <c r="I25" s="37">
        <f t="shared" si="2"/>
        <v>913387.11800000002</v>
      </c>
      <c r="J25" s="37">
        <f t="shared" si="3"/>
        <v>120669731.16300002</v>
      </c>
      <c r="K25" s="53"/>
    </row>
    <row r="26" spans="2:11" s="18" customFormat="1" x14ac:dyDescent="0.3">
      <c r="B26" s="33" t="s">
        <v>55</v>
      </c>
      <c r="C26" s="33">
        <v>2021</v>
      </c>
      <c r="D26" s="35">
        <v>0</v>
      </c>
      <c r="E26" s="35">
        <v>8627654</v>
      </c>
      <c r="F26" s="35">
        <f t="shared" si="4"/>
        <v>143392569</v>
      </c>
      <c r="G26" s="35">
        <f t="shared" si="0"/>
        <v>862765.4</v>
      </c>
      <c r="H26" s="37">
        <f t="shared" si="1"/>
        <v>163925.42600000001</v>
      </c>
      <c r="I26" s="37">
        <f t="shared" ref="I26:I33" si="5">+G26+H26</f>
        <v>1026690.826</v>
      </c>
      <c r="J26" s="37">
        <f t="shared" si="3"/>
        <v>128270694.33700001</v>
      </c>
      <c r="K26" s="53"/>
    </row>
    <row r="27" spans="2:11" s="18" customFormat="1" x14ac:dyDescent="0.3">
      <c r="B27" s="33" t="s">
        <v>56</v>
      </c>
      <c r="C27" s="33">
        <v>2021</v>
      </c>
      <c r="D27" s="35">
        <v>15366725</v>
      </c>
      <c r="E27" s="35">
        <v>7103297</v>
      </c>
      <c r="F27" s="35">
        <f t="shared" si="4"/>
        <v>135129141</v>
      </c>
      <c r="G27" s="35">
        <f t="shared" si="0"/>
        <v>710329.70000000007</v>
      </c>
      <c r="H27" s="37">
        <f t="shared" si="1"/>
        <v>134962.64300000001</v>
      </c>
      <c r="I27" s="37">
        <f t="shared" si="5"/>
        <v>845292.34300000011</v>
      </c>
      <c r="J27" s="37">
        <f t="shared" si="3"/>
        <v>119161973.99400002</v>
      </c>
      <c r="K27" s="53"/>
    </row>
    <row r="28" spans="2:11" s="18" customFormat="1" x14ac:dyDescent="0.3">
      <c r="B28" s="33" t="s">
        <v>57</v>
      </c>
      <c r="C28" s="33">
        <v>2021</v>
      </c>
      <c r="D28" s="35">
        <v>0</v>
      </c>
      <c r="E28" s="35">
        <v>10458764</v>
      </c>
      <c r="F28" s="35">
        <f t="shared" ref="F28:F31" si="6">+F27-D28+E28</f>
        <v>145587905</v>
      </c>
      <c r="G28" s="35">
        <f t="shared" si="0"/>
        <v>1045876.4</v>
      </c>
      <c r="H28" s="37">
        <f t="shared" si="1"/>
        <v>198716.516</v>
      </c>
      <c r="I28" s="37">
        <f t="shared" si="5"/>
        <v>1244592.916</v>
      </c>
      <c r="J28" s="37">
        <f>+J27+E28-D28-I28</f>
        <v>128376145.07800002</v>
      </c>
      <c r="K28" s="53"/>
    </row>
    <row r="29" spans="2:11" s="18" customFormat="1" x14ac:dyDescent="0.3">
      <c r="B29" s="33" t="s">
        <v>58</v>
      </c>
      <c r="C29" s="33">
        <v>2022</v>
      </c>
      <c r="D29" s="35">
        <v>0</v>
      </c>
      <c r="E29" s="35">
        <v>8234428</v>
      </c>
      <c r="F29" s="35">
        <f t="shared" si="6"/>
        <v>153822333</v>
      </c>
      <c r="G29" s="35">
        <f t="shared" si="0"/>
        <v>823442.8</v>
      </c>
      <c r="H29" s="37">
        <f t="shared" si="1"/>
        <v>156454.13200000001</v>
      </c>
      <c r="I29" s="37">
        <f t="shared" si="5"/>
        <v>979896.93200000003</v>
      </c>
      <c r="J29" s="37">
        <f t="shared" si="3"/>
        <v>135630676.146</v>
      </c>
      <c r="K29" s="53"/>
    </row>
    <row r="30" spans="2:11" s="18" customFormat="1" x14ac:dyDescent="0.3">
      <c r="B30" s="33" t="s">
        <v>67</v>
      </c>
      <c r="C30" s="33">
        <v>2022</v>
      </c>
      <c r="D30" s="35">
        <v>0</v>
      </c>
      <c r="E30" s="35">
        <v>6022070</v>
      </c>
      <c r="F30" s="35">
        <f t="shared" si="6"/>
        <v>159844403</v>
      </c>
      <c r="G30" s="35">
        <f t="shared" si="0"/>
        <v>602207</v>
      </c>
      <c r="H30" s="37">
        <f t="shared" si="1"/>
        <v>114419.33</v>
      </c>
      <c r="I30" s="37">
        <f t="shared" si="5"/>
        <v>716626.33</v>
      </c>
      <c r="J30" s="37">
        <f t="shared" si="3"/>
        <v>140936119.81599998</v>
      </c>
      <c r="K30" s="53"/>
    </row>
    <row r="31" spans="2:11" s="18" customFormat="1" x14ac:dyDescent="0.3">
      <c r="B31" s="33" t="s">
        <v>68</v>
      </c>
      <c r="C31" s="33">
        <v>2022</v>
      </c>
      <c r="D31" s="35">
        <v>0</v>
      </c>
      <c r="E31" s="35">
        <v>7560061</v>
      </c>
      <c r="F31" s="35">
        <f t="shared" si="6"/>
        <v>167404464</v>
      </c>
      <c r="G31" s="35">
        <f t="shared" si="0"/>
        <v>756006.10000000009</v>
      </c>
      <c r="H31" s="37">
        <f t="shared" si="1"/>
        <v>143641.15900000001</v>
      </c>
      <c r="I31" s="37">
        <f t="shared" si="5"/>
        <v>899647.25900000008</v>
      </c>
      <c r="J31" s="37">
        <f t="shared" si="3"/>
        <v>147596533.55699998</v>
      </c>
      <c r="K31" s="53"/>
    </row>
    <row r="32" spans="2:11" s="18" customFormat="1" x14ac:dyDescent="0.3">
      <c r="B32" s="33" t="s">
        <v>69</v>
      </c>
      <c r="C32" s="33">
        <v>2022</v>
      </c>
      <c r="D32" s="35">
        <v>0</v>
      </c>
      <c r="E32" s="35">
        <v>6994180</v>
      </c>
      <c r="F32" s="35">
        <f>+F31-D32+E32</f>
        <v>174398644</v>
      </c>
      <c r="G32" s="35">
        <f t="shared" si="0"/>
        <v>699418</v>
      </c>
      <c r="H32" s="37">
        <f t="shared" si="1"/>
        <v>132889.42000000001</v>
      </c>
      <c r="I32" s="37">
        <f t="shared" si="5"/>
        <v>832307.42</v>
      </c>
      <c r="J32" s="37">
        <f t="shared" si="3"/>
        <v>153758406.13699999</v>
      </c>
      <c r="K32" s="53"/>
    </row>
    <row r="33" spans="2:11" s="18" customFormat="1" x14ac:dyDescent="0.3">
      <c r="B33" s="67" t="s">
        <v>70</v>
      </c>
      <c r="C33" s="67">
        <v>2022</v>
      </c>
      <c r="D33" s="68">
        <v>0</v>
      </c>
      <c r="E33" s="68">
        <v>6074358</v>
      </c>
      <c r="F33" s="68">
        <f>+F32-D33+E33</f>
        <v>180473002</v>
      </c>
      <c r="G33" s="68">
        <f t="shared" si="0"/>
        <v>607435.80000000005</v>
      </c>
      <c r="H33" s="69">
        <f t="shared" si="1"/>
        <v>115412.80200000001</v>
      </c>
      <c r="I33" s="69">
        <f t="shared" si="5"/>
        <v>722848.60200000007</v>
      </c>
      <c r="J33" s="69">
        <f>+J32+E33-D33-I33</f>
        <v>159109915.535</v>
      </c>
      <c r="K33" s="53"/>
    </row>
    <row r="34" spans="2:11" s="18" customFormat="1" x14ac:dyDescent="0.3">
      <c r="B34" s="30"/>
      <c r="C34" s="30"/>
      <c r="D34" s="54"/>
      <c r="E34" s="54"/>
      <c r="F34" s="54"/>
      <c r="G34" s="54"/>
      <c r="H34" s="55"/>
      <c r="I34" s="55"/>
      <c r="J34" s="55"/>
      <c r="K34" s="53"/>
    </row>
    <row r="35" spans="2:11" ht="13" customHeight="1" x14ac:dyDescent="0.3">
      <c r="B35" s="4" t="s">
        <v>65</v>
      </c>
    </row>
    <row r="36" spans="2:11" ht="13" customHeight="1" x14ac:dyDescent="0.3">
      <c r="B36" s="4" t="s">
        <v>35</v>
      </c>
    </row>
    <row r="37" spans="2:11" ht="13" customHeight="1" x14ac:dyDescent="0.3"/>
    <row r="38" spans="2:11" ht="13" customHeight="1" x14ac:dyDescent="0.3">
      <c r="D38" s="5"/>
      <c r="E38" s="5"/>
      <c r="F38" s="6"/>
      <c r="G38" s="6"/>
    </row>
  </sheetData>
  <mergeCells count="1">
    <mergeCell ref="B8:J8"/>
  </mergeCells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Conjunta ENEL MmmYY</vt:lpstr>
      <vt:lpstr>Conjunta CELSIA MmmYY</vt:lpstr>
      <vt:lpstr>Conjunta Espuflan MmmYY</vt:lpstr>
      <vt:lpstr>Anexo 1 Espuflan </vt:lpstr>
      <vt:lpstr>'Conjunta CELSIA MmmYY'!Área_de_impresión</vt:lpstr>
      <vt:lpstr>'Conjunta ENEL MmmYY'!Área_de_impresión</vt:lpstr>
      <vt:lpstr>'Conjunta Espuflan MmmYY'!Área_de_impresión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Ricardo Tsuchiya C.</dc:creator>
  <cp:lastModifiedBy>Katherine Cruz</cp:lastModifiedBy>
  <cp:lastPrinted>2022-10-25T20:15:30Z</cp:lastPrinted>
  <dcterms:created xsi:type="dcterms:W3CDTF">2021-08-23T19:32:24Z</dcterms:created>
  <dcterms:modified xsi:type="dcterms:W3CDTF">2025-09-02T16:34:21Z</dcterms:modified>
</cp:coreProperties>
</file>