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3. GESTIÓN AMBIENTAL\OTROS DOCUMENTOS\"/>
    </mc:Choice>
  </mc:AlternateContent>
  <xr:revisionPtr revIDLastSave="0" documentId="13_ncr:1_{B4EEECDC-6488-42C9-BB84-56B0DCC82E9E}" xr6:coauthVersionLast="47" xr6:coauthVersionMax="47" xr10:uidLastSave="{00000000-0000-0000-0000-000000000000}"/>
  <bookViews>
    <workbookView xWindow="-110" yWindow="-110" windowWidth="19420" windowHeight="10420" xr2:uid="{8C6FA680-3CA8-47E9-B18F-6EE9DA5CB045}"/>
  </bookViews>
  <sheets>
    <sheet name="Matriz EIA" sheetId="1" r:id="rId1"/>
    <sheet name="Resultado de la matriz" sheetId="3" r:id="rId2"/>
    <sheet name="Variables" sheetId="2" r:id="rId3"/>
    <sheet name="Control de Cambios" sheetId="4" r:id="rId4"/>
    <sheet name="Relleno" sheetId="5" state="hidden" r:id="rId5"/>
  </sheets>
  <definedNames>
    <definedName name="_xlnm._FilterDatabase" localSheetId="0" hidden="1">'Matriz EIA'!$A$7:$O$115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8" i="5" l="1"/>
  <c r="O48" i="5"/>
  <c r="P47" i="5"/>
  <c r="O47" i="5"/>
  <c r="P46" i="5"/>
  <c r="O46" i="5"/>
  <c r="O45" i="5"/>
  <c r="P45" i="5" s="1"/>
  <c r="P44" i="5"/>
  <c r="O44" i="5"/>
  <c r="P43" i="5"/>
  <c r="O43" i="5"/>
  <c r="P42" i="5"/>
  <c r="O42" i="5"/>
  <c r="O41" i="5"/>
  <c r="P41" i="5" s="1"/>
  <c r="P40" i="5"/>
  <c r="O40" i="5"/>
  <c r="P39" i="5"/>
  <c r="O39" i="5"/>
  <c r="P38" i="5"/>
  <c r="O38" i="5"/>
  <c r="O37" i="5"/>
  <c r="P37" i="5" s="1"/>
  <c r="P36" i="5"/>
  <c r="O36" i="5"/>
  <c r="P35" i="5"/>
  <c r="O35" i="5"/>
  <c r="P34" i="5"/>
  <c r="O34" i="5"/>
  <c r="O33" i="5"/>
  <c r="P33" i="5" s="1"/>
  <c r="P32" i="5"/>
  <c r="O32" i="5"/>
  <c r="P31" i="5"/>
  <c r="O31" i="5"/>
  <c r="P30" i="5"/>
  <c r="O30" i="5"/>
  <c r="O29" i="5"/>
  <c r="P29" i="5" s="1"/>
  <c r="P28" i="5"/>
  <c r="O28" i="5"/>
  <c r="P27" i="5"/>
  <c r="O27" i="5"/>
  <c r="P26" i="5"/>
  <c r="O26" i="5"/>
  <c r="O25" i="5"/>
  <c r="P25" i="5" s="1"/>
  <c r="P24" i="5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P16" i="5"/>
  <c r="O16" i="5"/>
  <c r="P15" i="5"/>
  <c r="O15" i="5"/>
  <c r="P14" i="5"/>
  <c r="O14" i="5"/>
  <c r="P13" i="5"/>
  <c r="O13" i="5"/>
  <c r="P12" i="5"/>
  <c r="O12" i="5"/>
  <c r="P11" i="5"/>
  <c r="O11" i="5"/>
  <c r="P10" i="5"/>
  <c r="O10" i="5"/>
  <c r="P9" i="5"/>
  <c r="O9" i="5"/>
  <c r="P8" i="5"/>
  <c r="O8" i="5"/>
  <c r="P7" i="5"/>
  <c r="O7" i="5"/>
  <c r="P6" i="5"/>
  <c r="O6" i="5"/>
  <c r="P5" i="5"/>
  <c r="O5" i="5"/>
  <c r="L66" i="1"/>
  <c r="M66" i="1" s="1"/>
  <c r="L18" i="1"/>
  <c r="M18" i="1" s="1"/>
  <c r="F9" i="3"/>
  <c r="C9" i="3"/>
  <c r="L58" i="1"/>
  <c r="M58" i="1" s="1"/>
  <c r="L42" i="1" l="1"/>
  <c r="M42" i="1" s="1"/>
  <c r="G81" i="1"/>
  <c r="L62" i="1"/>
  <c r="M62" i="1" s="1"/>
  <c r="L63" i="1"/>
  <c r="M63" i="1" s="1"/>
  <c r="L64" i="1"/>
  <c r="M64" i="1" s="1"/>
  <c r="L65" i="1"/>
  <c r="M65" i="1" s="1"/>
  <c r="G97" i="1" l="1"/>
  <c r="G109" i="1" s="1"/>
  <c r="E97" i="1"/>
  <c r="E100" i="1" s="1"/>
  <c r="E109" i="1" s="1"/>
  <c r="G56" i="1"/>
  <c r="G59" i="1" s="1"/>
  <c r="G69" i="1" s="1"/>
  <c r="G88" i="1"/>
  <c r="D80" i="1"/>
  <c r="D88" i="1" s="1"/>
  <c r="G48" i="1"/>
  <c r="G82" i="1"/>
  <c r="G93" i="1" s="1"/>
  <c r="G98" i="1" s="1"/>
  <c r="G105" i="1" s="1"/>
  <c r="G114" i="1" s="1"/>
  <c r="G29" i="1"/>
  <c r="G44" i="1" s="1"/>
  <c r="G50" i="1" s="1"/>
  <c r="G107" i="1" s="1"/>
  <c r="E107" i="1"/>
  <c r="E29" i="1"/>
  <c r="E44" i="1" s="1"/>
  <c r="L8" i="1"/>
  <c r="G6" i="3"/>
  <c r="D6" i="3"/>
  <c r="D7" i="3"/>
  <c r="D8" i="3"/>
  <c r="L79" i="1"/>
  <c r="M79" i="1" s="1"/>
  <c r="L43" i="1"/>
  <c r="M43" i="1" s="1"/>
  <c r="L38" i="1"/>
  <c r="M38" i="1" s="1"/>
  <c r="L36" i="1"/>
  <c r="M36" i="1" s="1"/>
  <c r="L96" i="1"/>
  <c r="M96" i="1" s="1"/>
  <c r="L60" i="1"/>
  <c r="M60" i="1" s="1"/>
  <c r="L83" i="1"/>
  <c r="M83" i="1" s="1"/>
  <c r="L114" i="1" l="1"/>
  <c r="M114" i="1" s="1"/>
  <c r="L105" i="1"/>
  <c r="M105" i="1" s="1"/>
  <c r="L15" i="1"/>
  <c r="M15" i="1" s="1"/>
  <c r="L16" i="1"/>
  <c r="M16" i="1" s="1"/>
  <c r="L99" i="1"/>
  <c r="M99" i="1" s="1"/>
  <c r="L98" i="1"/>
  <c r="M98" i="1" s="1"/>
  <c r="L97" i="1"/>
  <c r="M97" i="1" s="1"/>
  <c r="L95" i="1"/>
  <c r="M95" i="1" s="1"/>
  <c r="L94" i="1"/>
  <c r="M94" i="1" s="1"/>
  <c r="L93" i="1"/>
  <c r="M93" i="1" s="1"/>
  <c r="L92" i="1"/>
  <c r="M92" i="1" s="1"/>
  <c r="L102" i="1"/>
  <c r="M102" i="1" s="1"/>
  <c r="L86" i="1"/>
  <c r="M86" i="1" s="1"/>
  <c r="L85" i="1"/>
  <c r="M85" i="1" s="1"/>
  <c r="L90" i="1"/>
  <c r="M90" i="1" s="1"/>
  <c r="L73" i="1"/>
  <c r="M73" i="1" s="1"/>
  <c r="L72" i="1"/>
  <c r="M72" i="1" s="1"/>
  <c r="L71" i="1"/>
  <c r="M71" i="1" s="1"/>
  <c r="L50" i="1"/>
  <c r="M50" i="1" s="1"/>
  <c r="L40" i="1"/>
  <c r="M40" i="1" s="1"/>
  <c r="L29" i="1"/>
  <c r="M29" i="1" s="1"/>
  <c r="L25" i="1"/>
  <c r="M25" i="1" s="1"/>
  <c r="L23" i="1"/>
  <c r="M23" i="1" s="1"/>
  <c r="L24" i="1"/>
  <c r="M24" i="1" s="1"/>
  <c r="L26" i="1"/>
  <c r="M26" i="1" s="1"/>
  <c r="L22" i="1"/>
  <c r="M22" i="1" s="1"/>
  <c r="L13" i="1"/>
  <c r="M13" i="1" s="1"/>
  <c r="L37" i="1" l="1"/>
  <c r="M37" i="1" s="1"/>
  <c r="G8" i="3"/>
  <c r="L35" i="1"/>
  <c r="M35" i="1" s="1"/>
  <c r="L107" i="1"/>
  <c r="M107" i="1" s="1"/>
  <c r="L108" i="1"/>
  <c r="M108" i="1" s="1"/>
  <c r="L106" i="1"/>
  <c r="M106" i="1" s="1"/>
  <c r="L104" i="1"/>
  <c r="M104" i="1" s="1"/>
  <c r="L103" i="1"/>
  <c r="M103" i="1" s="1"/>
  <c r="L101" i="1"/>
  <c r="M101" i="1" s="1"/>
  <c r="L100" i="1"/>
  <c r="M100" i="1" s="1"/>
  <c r="L87" i="1"/>
  <c r="M87" i="1" s="1"/>
  <c r="L84" i="1"/>
  <c r="M84" i="1" s="1"/>
  <c r="L82" i="1"/>
  <c r="M82" i="1" s="1"/>
  <c r="L115" i="1"/>
  <c r="M115" i="1" s="1"/>
  <c r="L91" i="1"/>
  <c r="M91" i="1" s="1"/>
  <c r="L89" i="1"/>
  <c r="M89" i="1" s="1"/>
  <c r="L81" i="1"/>
  <c r="M81" i="1" s="1"/>
  <c r="L80" i="1"/>
  <c r="M80" i="1" s="1"/>
  <c r="L113" i="1"/>
  <c r="M113" i="1" s="1"/>
  <c r="L88" i="1"/>
  <c r="M88" i="1" s="1"/>
  <c r="L112" i="1"/>
  <c r="M112" i="1" s="1"/>
  <c r="L111" i="1"/>
  <c r="M111" i="1" s="1"/>
  <c r="L110" i="1"/>
  <c r="M110" i="1" s="1"/>
  <c r="L109" i="1"/>
  <c r="M109" i="1" s="1"/>
  <c r="L59" i="1"/>
  <c r="M59" i="1" s="1"/>
  <c r="L78" i="1"/>
  <c r="M78" i="1" s="1"/>
  <c r="L77" i="1"/>
  <c r="M77" i="1" s="1"/>
  <c r="L76" i="1"/>
  <c r="M76" i="1" s="1"/>
  <c r="L75" i="1"/>
  <c r="M75" i="1" s="1"/>
  <c r="L74" i="1"/>
  <c r="M74" i="1" s="1"/>
  <c r="L70" i="1"/>
  <c r="M70" i="1" s="1"/>
  <c r="L61" i="1"/>
  <c r="M61" i="1" s="1"/>
  <c r="L57" i="1"/>
  <c r="M57" i="1" s="1"/>
  <c r="L69" i="1"/>
  <c r="M69" i="1" s="1"/>
  <c r="L68" i="1"/>
  <c r="M68" i="1" s="1"/>
  <c r="L56" i="1"/>
  <c r="M56" i="1" s="1"/>
  <c r="L67" i="1"/>
  <c r="M67" i="1" s="1"/>
  <c r="L55" i="1"/>
  <c r="M55" i="1" s="1"/>
  <c r="L54" i="1"/>
  <c r="M54" i="1" s="1"/>
  <c r="L53" i="1"/>
  <c r="M53" i="1" s="1"/>
  <c r="L52" i="1"/>
  <c r="M52" i="1" s="1"/>
  <c r="L51" i="1"/>
  <c r="M51" i="1" s="1"/>
  <c r="L49" i="1"/>
  <c r="M49" i="1" s="1"/>
  <c r="L39" i="1"/>
  <c r="M39" i="1" s="1"/>
  <c r="L41" i="1"/>
  <c r="M41" i="1" s="1"/>
  <c r="L48" i="1"/>
  <c r="M48" i="1" s="1"/>
  <c r="L47" i="1"/>
  <c r="M47" i="1" s="1"/>
  <c r="L46" i="1"/>
  <c r="M46" i="1" s="1"/>
  <c r="L45" i="1"/>
  <c r="M45" i="1" s="1"/>
  <c r="L44" i="1"/>
  <c r="M44" i="1" s="1"/>
  <c r="L34" i="1"/>
  <c r="M34" i="1" s="1"/>
  <c r="L33" i="1"/>
  <c r="M33" i="1" s="1"/>
  <c r="L32" i="1"/>
  <c r="M32" i="1" s="1"/>
  <c r="L31" i="1"/>
  <c r="M31" i="1" s="1"/>
  <c r="L30" i="1"/>
  <c r="M30" i="1" s="1"/>
  <c r="L28" i="1"/>
  <c r="M28" i="1" s="1"/>
  <c r="L27" i="1"/>
  <c r="M27" i="1" s="1"/>
  <c r="L21" i="1"/>
  <c r="M21" i="1" s="1"/>
  <c r="L20" i="1"/>
  <c r="M20" i="1" s="1"/>
  <c r="L19" i="1"/>
  <c r="M19" i="1" s="1"/>
  <c r="L17" i="1"/>
  <c r="M17" i="1" s="1"/>
  <c r="L14" i="1"/>
  <c r="M14" i="1" s="1"/>
  <c r="L11" i="1"/>
  <c r="M11" i="1" s="1"/>
  <c r="L12" i="1"/>
  <c r="M12" i="1" s="1"/>
  <c r="L10" i="1"/>
  <c r="M10" i="1" s="1"/>
  <c r="L9" i="1"/>
  <c r="M9" i="1" s="1"/>
  <c r="M8" i="1"/>
  <c r="G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Ingrid Sanchez</author>
    <author>Ana Muñoz</author>
    <author>tc={65D83A5E-FEA6-4B40-BE2E-9F84F8F3A7F8}</author>
  </authors>
  <commentList>
    <comment ref="J8" authorId="0" shapeId="0" xr:uid="{980B8646-8155-4AA8-97BB-D6D5C7C93A70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2811 de 1974</t>
        </r>
      </text>
    </comment>
    <comment ref="J9" authorId="0" shapeId="0" xr:uid="{8A068377-5E56-42BB-851C-FDA8AFA2A896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3450 de 2008</t>
        </r>
      </text>
    </comment>
    <comment ref="J10" authorId="0" shapeId="0" xr:uid="{91539C40-99CE-4B68-8E93-87DD0E9DA06A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1077 de 2015</t>
        </r>
      </text>
    </comment>
    <comment ref="J11" authorId="0" shapeId="0" xr:uid="{ACCA69C8-F693-4667-834F-91871FD1F590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1077 de 2015</t>
        </r>
      </text>
    </comment>
    <comment ref="J12" authorId="1" shapeId="0" xr:uid="{438F4354-2BA4-4D36-BE47-9854D2023E62}">
      <text>
        <r>
          <rPr>
            <b/>
            <sz val="9"/>
            <color indexed="81"/>
            <rFont val="Tahoma"/>
            <family val="2"/>
          </rPr>
          <t>Ana Muñoz:</t>
        </r>
        <r>
          <rPr>
            <sz val="9"/>
            <color indexed="81"/>
            <rFont val="Tahoma"/>
            <family val="2"/>
          </rPr>
          <t xml:space="preserve">
Ley 373 de 1997
</t>
        </r>
      </text>
    </comment>
    <comment ref="J13" authorId="0" shapeId="0" xr:uid="{D3DFC53E-1AA9-4190-9BC6-72B54D103A0E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2811 de 1974</t>
        </r>
      </text>
    </comment>
    <comment ref="J15" authorId="0" shapeId="0" xr:uid="{A4E93A8B-97A6-4C01-80C5-C8DB5589689F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Ley 373 de 1997</t>
        </r>
      </text>
    </comment>
    <comment ref="J16" authorId="0" shapeId="0" xr:uid="{42A10126-D8A6-4874-BD17-D964B7C4892E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2811 de 1974</t>
        </r>
      </text>
    </comment>
    <comment ref="J17" authorId="0" shapeId="0" xr:uid="{8740B00B-B470-44D7-AC60-657A5A36968A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3450 de 2008</t>
        </r>
      </text>
    </comment>
    <comment ref="J18" authorId="0" shapeId="0" xr:uid="{DCA081C2-E550-4823-9728-DC54D8510F36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2811 de 1974</t>
        </r>
      </text>
    </comment>
    <comment ref="J19" authorId="0" shapeId="0" xr:uid="{2D992A1B-05D1-4F3A-9C76-275548C5FD52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1077 de 2015</t>
        </r>
      </text>
    </comment>
    <comment ref="J20" authorId="0" shapeId="0" xr:uid="{E733AF20-1863-41DB-BEAB-4164DDA68129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2811 de 1974</t>
        </r>
      </text>
    </comment>
    <comment ref="J21" authorId="0" shapeId="0" xr:uid="{A8854642-8BD9-44AD-A00C-087473BB41DF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1077 de 2015</t>
        </r>
      </text>
    </comment>
    <comment ref="J22" authorId="0" shapeId="0" xr:uid="{0DC22799-95D6-4E00-AE03-35C0F94BC58D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Ley 373 de 1997</t>
        </r>
      </text>
    </comment>
    <comment ref="J23" authorId="0" shapeId="0" xr:uid="{44155956-06C6-48FB-8D28-57CF2FE0B0CF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2811 de 1974</t>
        </r>
      </text>
    </comment>
    <comment ref="J24" authorId="0" shapeId="0" xr:uid="{41827DBF-B1B8-467D-99B6-F446D5561E09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3450 de 2008</t>
        </r>
      </text>
    </comment>
    <comment ref="J25" authorId="0" shapeId="0" xr:uid="{CC5CD984-722D-4234-AA86-15A4DF382A86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1077 de 2015</t>
        </r>
      </text>
    </comment>
    <comment ref="J26" authorId="0" shapeId="0" xr:uid="{8F721663-8BC2-463F-84D7-55796C6C7125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1077 de 2015</t>
        </r>
      </text>
    </comment>
    <comment ref="J27" authorId="0" shapeId="0" xr:uid="{223402CB-F1F6-4F21-BD3A-B6B480FFF19D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2811 dce 1974</t>
        </r>
      </text>
    </comment>
    <comment ref="J28" authorId="0" shapeId="0" xr:uid="{3B31E3B6-2C34-406C-BAFE-4777B84A897E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Resolución 910 de 2008</t>
        </r>
      </text>
    </comment>
    <comment ref="J29" authorId="0" shapeId="0" xr:uid="{BC3E91DE-252A-41EC-B50D-7CED49593D6C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2811 de 1974</t>
        </r>
      </text>
    </comment>
    <comment ref="J30" authorId="0" shapeId="0" xr:uid="{BDD852B4-748A-4493-B652-AFF2C0AD3C9B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Resolución 910 de 2008</t>
        </r>
      </text>
    </comment>
    <comment ref="J31" authorId="0" shapeId="0" xr:uid="{7274FA3D-F060-48D1-A473-57570EF2A640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Resolución 2254 de 2017</t>
        </r>
      </text>
    </comment>
    <comment ref="J32" authorId="0" shapeId="0" xr:uid="{358E4504-0925-4811-8019-369E15727356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321  de 1999
Contrato de concesión</t>
        </r>
      </text>
    </comment>
    <comment ref="J33" authorId="0" shapeId="0" xr:uid="{E28D1A99-887C-4499-BA94-7599634B413D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Resolución 627 de 2006</t>
        </r>
      </text>
    </comment>
    <comment ref="J34" authorId="0" shapeId="0" xr:uid="{3B9A862B-15EC-4B7E-B62A-9D19AA88879B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Contrato de concesión</t>
        </r>
      </text>
    </comment>
    <comment ref="J35" authorId="0" shapeId="0" xr:uid="{0E3525C2-D7A0-4285-A2AE-C3B07AA75D11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Contrato de concesión N°283 de 2018</t>
        </r>
      </text>
    </comment>
    <comment ref="J36" authorId="0" shapeId="0" xr:uid="{9A199679-BB23-451F-B3AB-7831EC38978C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Contrato de concesión N°283 de 2018</t>
        </r>
      </text>
    </comment>
    <comment ref="J37" authorId="0" shapeId="0" xr:uid="{40ABC60B-C949-4C76-B195-8A232D254487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Contrato de concesión N°283 de 2018</t>
        </r>
      </text>
    </comment>
    <comment ref="J38" authorId="0" shapeId="0" xr:uid="{B4CEDE82-5F11-4A71-9CEC-297C33E4B6A4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1077 de 2015</t>
        </r>
      </text>
    </comment>
    <comment ref="J39" authorId="0" shapeId="0" xr:uid="{8A9EBA74-2B2B-4CED-BF58-51568DBDFD13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Ley 373 de 1997</t>
        </r>
      </text>
    </comment>
    <comment ref="J40" authorId="0" shapeId="0" xr:uid="{7B71907E-6677-424D-90C9-67B7A3DED8EF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2811 de 1974</t>
        </r>
      </text>
    </comment>
    <comment ref="J41" authorId="0" shapeId="0" xr:uid="{C38BA6A2-462E-432F-8D62-41CE69192471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3450 de 2008</t>
        </r>
      </text>
    </comment>
    <comment ref="J42" authorId="0" shapeId="0" xr:uid="{84CF444A-76D8-4E02-9A77-E5FCBE717BDB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2811 de 1974</t>
        </r>
      </text>
    </comment>
    <comment ref="J43" authorId="0" shapeId="0" xr:uid="{319C3FAF-56CB-44A8-A066-0016F440EC9E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Contrato de concesión N°283 de 2018</t>
        </r>
      </text>
    </comment>
    <comment ref="J44" authorId="0" shapeId="0" xr:uid="{157172D7-1E4E-4075-9B8D-B8E74E0DE2F8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2811 de 1974</t>
        </r>
      </text>
    </comment>
    <comment ref="J45" authorId="0" shapeId="0" xr:uid="{28D26DA0-FA4B-4CB0-99DA-228858993F98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Resolución 910 de 2008</t>
        </r>
      </text>
    </comment>
    <comment ref="J46" authorId="0" shapeId="0" xr:uid="{E8936FD8-AB0E-48F1-9032-5F10E3681A03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Resolución 627 de 2006</t>
        </r>
      </text>
    </comment>
    <comment ref="J47" authorId="0" shapeId="0" xr:uid="{D7C3628A-B480-4948-A195-CBEAEC1A9D8C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2811 de 1974</t>
        </r>
      </text>
    </comment>
    <comment ref="J48" authorId="0" shapeId="0" xr:uid="{3C4D22CD-9140-400D-A12B-ADADE888BCC9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1077 de 2015</t>
        </r>
      </text>
    </comment>
    <comment ref="J49" authorId="0" shapeId="0" xr:uid="{25772D8A-0A4E-4E6A-A02E-5DF10FE87BF1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1077 de 2015</t>
        </r>
      </text>
    </comment>
    <comment ref="J50" authorId="0" shapeId="0" xr:uid="{5C17A41F-9658-4D71-BAF9-1AE47C1E84E4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2811 de 1974</t>
        </r>
      </text>
    </comment>
    <comment ref="J51" authorId="0" shapeId="0" xr:uid="{B51D15C0-1FBC-41D0-B553-D67CE65DB681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Resolución 910 de 2008</t>
        </r>
      </text>
    </comment>
    <comment ref="J52" authorId="0" shapeId="0" xr:uid="{F9CD4AD4-246E-4E17-AB2B-D0AA0F40949B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1077 de 2015</t>
        </r>
      </text>
    </comment>
    <comment ref="J53" authorId="0" shapeId="0" xr:uid="{BD1E80C1-237C-46C6-ADC6-46AC59A4B8FB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2811 de 1974</t>
        </r>
      </text>
    </comment>
    <comment ref="J54" authorId="1" shapeId="0" xr:uid="{5BE214B8-BABC-4EF2-B36C-4D64A5A82A53}">
      <text>
        <r>
          <rPr>
            <b/>
            <sz val="9"/>
            <color indexed="81"/>
            <rFont val="Tahoma"/>
            <family val="2"/>
          </rPr>
          <t>Ana Muñoz:</t>
        </r>
        <r>
          <rPr>
            <sz val="9"/>
            <color indexed="81"/>
            <rFont val="Tahoma"/>
            <family val="2"/>
          </rPr>
          <t xml:space="preserve">
Contrato de concesión N°283 de 2018
</t>
        </r>
      </text>
    </comment>
    <comment ref="J55" authorId="0" shapeId="0" xr:uid="{92E5CFAB-4B24-4E27-8388-1C3905D6754D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Ley 1672 de 2013</t>
        </r>
      </text>
    </comment>
    <comment ref="J56" authorId="0" shapeId="0" xr:uid="{A47A656D-2B3D-43A1-9D08-5C1758FADDDD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1076 de 2015</t>
        </r>
      </text>
    </comment>
    <comment ref="J57" authorId="0" shapeId="0" xr:uid="{B4B438F1-B963-41F2-97C6-7742DC08195D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1077 de 2015</t>
        </r>
      </text>
    </comment>
    <comment ref="J58" authorId="0" shapeId="0" xr:uid="{72292C71-5F17-47A4-B244-DD0F44518CE8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1076 de 2015</t>
        </r>
      </text>
    </comment>
    <comment ref="J59" authorId="0" shapeId="0" xr:uid="{28F3451B-B940-4607-B1F1-010E5B7418E6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1076 de 2015</t>
        </r>
      </text>
    </comment>
    <comment ref="J60" authorId="0" shapeId="0" xr:uid="{4C553FC3-F16F-4F1B-8B0B-C735BB97406F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3450 de 2008</t>
        </r>
      </text>
    </comment>
    <comment ref="J61" authorId="0" shapeId="0" xr:uid="{3A4B64CD-BFA1-409B-94EE-C71CB2041B1B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2811 de 1974</t>
        </r>
      </text>
    </comment>
    <comment ref="O61" authorId="2" shapeId="0" xr:uid="{65D83A5E-FEA6-4B40-BE2E-9F84F8F3A7F8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esto disminuye las emisiones mas no el consumo de metales</t>
        </r>
      </text>
    </comment>
    <comment ref="J62" authorId="0" shapeId="0" xr:uid="{BB399DC5-AC21-44A4-BF0C-1503E20FD4B2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Ley 55 de 1993</t>
        </r>
      </text>
    </comment>
    <comment ref="J63" authorId="0" shapeId="0" xr:uid="{4F81F655-94F2-443C-83DC-8B7B2B8D29AB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2811 de 1974</t>
        </r>
      </text>
    </comment>
    <comment ref="J64" authorId="0" shapeId="0" xr:uid="{AB754108-C316-4C25-81A9-7E6F7D5EA8EA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1076 de 2015</t>
        </r>
      </text>
    </comment>
    <comment ref="J65" authorId="0" shapeId="0" xr:uid="{7B9ABB74-425D-49F8-B1EA-21544D388C8A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321  de 1999</t>
        </r>
      </text>
    </comment>
    <comment ref="J66" authorId="0" shapeId="0" xr:uid="{4F423C39-41F7-4C64-93BD-ABAC4EEDA249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Ley 140 de 1994</t>
        </r>
      </text>
    </comment>
    <comment ref="J67" authorId="0" shapeId="0" xr:uid="{4E082A8B-0E79-4228-BEFC-BA12FE50D879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1076 de 2015</t>
        </r>
      </text>
    </comment>
    <comment ref="J68" authorId="0" shapeId="0" xr:uid="{840E1333-AE9F-403A-B064-6581A75280D2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Ley 1672 de 2013</t>
        </r>
      </text>
    </comment>
    <comment ref="J69" authorId="0" shapeId="0" xr:uid="{E5A3B0A0-3879-4BF3-8385-3FAB5470D566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Resolución 372 de 2009</t>
        </r>
      </text>
    </comment>
    <comment ref="J70" authorId="0" shapeId="0" xr:uid="{E03B9EDB-33A1-407B-AAD6-69CCB003274C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321  de 1999</t>
        </r>
      </text>
    </comment>
    <comment ref="J71" authorId="0" shapeId="0" xr:uid="{5DE2D77D-0961-400F-956F-A3F2E769A981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Resolución 2254 de 2017</t>
        </r>
      </text>
    </comment>
    <comment ref="J72" authorId="0" shapeId="0" xr:uid="{E22F69EA-4D6F-4351-9AC8-AF601E3C5733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Ley 55 de 1993</t>
        </r>
      </text>
    </comment>
    <comment ref="J73" authorId="0" shapeId="0" xr:uid="{3C338571-945B-451D-BDCD-7F21E11D8C6A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Ley 373 de 1997</t>
        </r>
      </text>
    </comment>
    <comment ref="J74" authorId="0" shapeId="0" xr:uid="{D75F75DE-26F7-46D7-8651-1C9101381F24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2811 de 1974</t>
        </r>
      </text>
    </comment>
    <comment ref="J75" authorId="0" shapeId="0" xr:uid="{8DDA77BC-8E1D-476A-BEB0-B17B163DA729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2811 de 1974</t>
        </r>
      </text>
    </comment>
    <comment ref="J76" authorId="0" shapeId="0" xr:uid="{97EE1B92-29C0-4A64-A247-9F36F42EE481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Resolución 627 de 2006</t>
        </r>
      </text>
    </comment>
    <comment ref="J77" authorId="0" shapeId="0" xr:uid="{4E0290A0-2045-422E-B588-5E3E6739646C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Resolución 910 de 2008</t>
        </r>
      </text>
    </comment>
    <comment ref="J78" authorId="0" shapeId="0" xr:uid="{287374A4-E71A-436E-8702-DE88293FD85B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Resolución 2254 de 2017</t>
        </r>
      </text>
    </comment>
    <comment ref="J79" authorId="0" shapeId="0" xr:uid="{917BB89A-7B02-4A38-A37B-8DADD2432F50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3450 de 2008</t>
        </r>
      </text>
    </comment>
    <comment ref="J80" authorId="0" shapeId="0" xr:uid="{59734B0E-0FF3-4AE0-A826-FCCF5DBFB4D7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Ley 1672 de 2013</t>
        </r>
      </text>
    </comment>
    <comment ref="J81" authorId="0" shapeId="0" xr:uid="{B5B39F7B-F320-4EF7-8295-A4BF9EBFC758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2811 de 1974</t>
        </r>
      </text>
    </comment>
    <comment ref="J82" authorId="0" shapeId="0" xr:uid="{8AE24F57-5740-43EC-B1C8-9D50CE4E68D9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1077 de 2015</t>
        </r>
      </text>
    </comment>
    <comment ref="J83" authorId="0" shapeId="0" xr:uid="{5200F377-6F7E-4BB6-B7E9-E507D4BC1B13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3450 de 2008</t>
        </r>
      </text>
    </comment>
    <comment ref="J84" authorId="0" shapeId="0" xr:uid="{382ED940-1DAB-497C-A23F-4D26C25EB2A6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1077 de 2015</t>
        </r>
      </text>
    </comment>
    <comment ref="J85" authorId="0" shapeId="0" xr:uid="{E53D331D-E699-4C36-9601-D7EE5E2069E4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586 de 2015</t>
        </r>
      </text>
    </comment>
    <comment ref="J86" authorId="0" shapeId="0" xr:uid="{2FF97B7E-7021-4881-8FFF-02A9F04FD62C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2811 de 1974</t>
        </r>
      </text>
    </comment>
    <comment ref="J87" authorId="0" shapeId="0" xr:uid="{55688B0D-1DB4-421B-BEA9-E206ACA23049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Resolución 910 de 2008</t>
        </r>
      </text>
    </comment>
    <comment ref="J88" authorId="0" shapeId="0" xr:uid="{EF355011-FEBB-48D4-B39D-E349F778FF2D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Ley 1672 de 2013</t>
        </r>
      </text>
    </comment>
    <comment ref="J89" authorId="0" shapeId="0" xr:uid="{8DBC33E7-8F4F-4413-B12C-CEA22F33FE4E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Ley 373 de 1997</t>
        </r>
      </text>
    </comment>
    <comment ref="J90" authorId="0" shapeId="0" xr:uid="{F8B4AC09-598D-4E38-99F9-25F273B83B82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2811 de 1974</t>
        </r>
      </text>
    </comment>
    <comment ref="J91" authorId="0" shapeId="0" xr:uid="{982738E3-33E0-4AB0-B358-DB5FD470D80E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Ley 55 de 1993</t>
        </r>
      </text>
    </comment>
    <comment ref="J92" authorId="0" shapeId="0" xr:uid="{50500373-7DA0-423A-8E7F-9FBF24E4D7BF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Ley 373 de 1997</t>
        </r>
      </text>
    </comment>
    <comment ref="J93" authorId="0" shapeId="0" xr:uid="{317B60EE-482B-42BC-8CF7-8A4694B0D01B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1077 de 2015</t>
        </r>
      </text>
    </comment>
    <comment ref="J94" authorId="0" shapeId="0" xr:uid="{6A1DF560-0E4C-484F-8CB0-4B4D07BC0948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1077 de 2015</t>
        </r>
      </text>
    </comment>
    <comment ref="J95" authorId="0" shapeId="0" xr:uid="{9A7B0C07-2AF2-45EF-BE45-5ABEE1EBA7C4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Ley 373 de 1997</t>
        </r>
      </text>
    </comment>
    <comment ref="J96" authorId="0" shapeId="0" xr:uid="{B3D13182-75B7-4E10-A51C-0801FBBB4E83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3450 de 2008</t>
        </r>
      </text>
    </comment>
    <comment ref="J97" authorId="0" shapeId="0" xr:uid="{C5872A57-BBE1-4BFD-85F9-8C52E524A333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2811 de 1974</t>
        </r>
      </text>
    </comment>
    <comment ref="J98" authorId="0" shapeId="0" xr:uid="{53EFE4F0-2B1A-4B2F-9622-3F7BB7947B15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1077 de 2015</t>
        </r>
      </text>
    </comment>
    <comment ref="J99" authorId="0" shapeId="0" xr:uid="{55F86DAF-9478-405D-B640-90DF52754453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1077 de 2015</t>
        </r>
      </text>
    </comment>
    <comment ref="J100" authorId="0" shapeId="0" xr:uid="{5D23779E-FAFB-44AF-8116-7F037C1A28FE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2811 de 1974</t>
        </r>
      </text>
    </comment>
    <comment ref="J101" authorId="0" shapeId="0" xr:uid="{03237B1A-F09D-4280-9A9C-C6FA89B94AF7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Ley 373 de 1997</t>
        </r>
      </text>
    </comment>
    <comment ref="J102" authorId="0" shapeId="0" xr:uid="{3A7F16EE-2FDF-43C6-8798-A07C1C077229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2811 de 1974</t>
        </r>
      </text>
    </comment>
    <comment ref="J103" authorId="0" shapeId="0" xr:uid="{D388440A-FF85-49BD-B533-2F18223EB3AF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3450 de 2008</t>
        </r>
      </text>
    </comment>
    <comment ref="J104" authorId="0" shapeId="0" xr:uid="{52D66E18-3FE1-4D07-A9D7-B6B86E84A38F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3450 de 2008</t>
        </r>
      </text>
    </comment>
    <comment ref="J105" authorId="0" shapeId="0" xr:uid="{ECCE4E55-4486-4CE4-8E5F-C41D1602C503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1077 de 2015</t>
        </r>
      </text>
    </comment>
    <comment ref="J106" authorId="0" shapeId="0" xr:uid="{09B30677-470A-4A72-BE57-47181724334E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1077 de 2015</t>
        </r>
      </text>
    </comment>
    <comment ref="J107" authorId="0" shapeId="0" xr:uid="{8104C99D-7FC9-448E-9EC0-0BC13502903B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2811 de 1974</t>
        </r>
      </text>
    </comment>
    <comment ref="J108" authorId="0" shapeId="0" xr:uid="{4DE1D880-5D2B-4D57-93DC-6F3FDB4D12DA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Resolución 910 de 2008</t>
        </r>
      </text>
    </comment>
    <comment ref="J109" authorId="0" shapeId="0" xr:uid="{A929E132-E2B6-4A0B-9F11-39B6F10A1809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2811 de 1974</t>
        </r>
      </text>
    </comment>
    <comment ref="J110" authorId="0" shapeId="0" xr:uid="{F5E4F4F6-9058-49F6-95E9-09096EF197FF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Ley 373 de 1997</t>
        </r>
      </text>
    </comment>
    <comment ref="J111" authorId="0" shapeId="0" xr:uid="{F70FB273-A5F5-4329-9FBF-13475D032DED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2811 de 1974</t>
        </r>
      </text>
    </comment>
    <comment ref="J112" authorId="0" shapeId="0" xr:uid="{791A925F-5E83-4E29-A088-34B69F7734B9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3450 de 2008</t>
        </r>
      </text>
    </comment>
    <comment ref="J113" authorId="0" shapeId="0" xr:uid="{F9290302-2160-40D3-AEA0-D4839013BA89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3450 de 2008</t>
        </r>
      </text>
    </comment>
    <comment ref="J114" authorId="0" shapeId="0" xr:uid="{D87CEDA5-39AF-47F0-B473-B9F919897B76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1077 de 2015</t>
        </r>
      </text>
    </comment>
    <comment ref="J115" authorId="0" shapeId="0" xr:uid="{65E95B5F-06B7-4EC9-9C7D-E96E60907D22}">
      <text>
        <r>
          <rPr>
            <b/>
            <sz val="9"/>
            <color indexed="81"/>
            <rFont val="Tahoma"/>
            <family val="2"/>
          </rPr>
          <t>Ingrid Sanchez:</t>
        </r>
        <r>
          <rPr>
            <sz val="9"/>
            <color indexed="81"/>
            <rFont val="Tahoma"/>
            <family val="2"/>
          </rPr>
          <t xml:space="preserve">
Decreto 1077 de 2015</t>
        </r>
      </text>
    </comment>
  </commentList>
</comments>
</file>

<file path=xl/sharedStrings.xml><?xml version="1.0" encoding="utf-8"?>
<sst xmlns="http://schemas.openxmlformats.org/spreadsheetml/2006/main" count="1448" uniqueCount="482">
  <si>
    <t>Aspectos e Impactos Ambientales</t>
  </si>
  <si>
    <t>CARACTERIZACIÓN DE LA ACTIVIDAD</t>
  </si>
  <si>
    <t>IDENTIFICACIÓN DEL IMPACTO AMBIENTAL</t>
  </si>
  <si>
    <t xml:space="preserve">                   VALORACIÓN DE LA SIGNIFICANCIA AMBIENTAL  </t>
  </si>
  <si>
    <t xml:space="preserve"> CONTROLES  OPERACIONALES ADICIONALES Y DE MEJORA</t>
  </si>
  <si>
    <t>Proceso</t>
  </si>
  <si>
    <t>Sub Proceso</t>
  </si>
  <si>
    <t>Actividad</t>
  </si>
  <si>
    <t>Aspecto Ambiental</t>
  </si>
  <si>
    <t>Impacto Ambiental</t>
  </si>
  <si>
    <t>Frecuencia</t>
  </si>
  <si>
    <t>Magnitud</t>
  </si>
  <si>
    <t>Significancia ambiental 
SA= F*G*M</t>
  </si>
  <si>
    <t>Interpretación de la significancia</t>
  </si>
  <si>
    <t>Control Administrativo</t>
  </si>
  <si>
    <t>Control Ingeniería</t>
  </si>
  <si>
    <t>Condición</t>
  </si>
  <si>
    <t>Clase</t>
  </si>
  <si>
    <t>Operaciones</t>
  </si>
  <si>
    <t xml:space="preserve">Recolección </t>
  </si>
  <si>
    <t>Aire</t>
  </si>
  <si>
    <t>N</t>
  </si>
  <si>
    <t>-</t>
  </si>
  <si>
    <t>Recolección</t>
  </si>
  <si>
    <t>Suelo</t>
  </si>
  <si>
    <t xml:space="preserve">Generación de residuos solidos no aprovechables </t>
  </si>
  <si>
    <t>Programa de gestión de residuos
Procedimiento de gestión de residuos</t>
  </si>
  <si>
    <t>Generación de  derrames</t>
  </si>
  <si>
    <t>E</t>
  </si>
  <si>
    <t>Contaminación auditiva</t>
  </si>
  <si>
    <t>Suelo / Agua</t>
  </si>
  <si>
    <t>Clus</t>
  </si>
  <si>
    <t xml:space="preserve">Agotamiento de recursos naturales no renovables </t>
  </si>
  <si>
    <t>Certificado revisión tecnicomecánica</t>
  </si>
  <si>
    <t xml:space="preserve">Consumo de agua </t>
  </si>
  <si>
    <t>Agua</t>
  </si>
  <si>
    <t xml:space="preserve">Supervisión de la operación </t>
  </si>
  <si>
    <t>Contenerización</t>
  </si>
  <si>
    <t>Comunidad</t>
  </si>
  <si>
    <t>+</t>
  </si>
  <si>
    <t>Consumo De Metales Y/o Minerales</t>
  </si>
  <si>
    <t>Barrido</t>
  </si>
  <si>
    <t xml:space="preserve">Consumo de energía </t>
  </si>
  <si>
    <t>Programa de ahorro y uso eficiente de energía</t>
  </si>
  <si>
    <t>Programa de ahorro y uso eficiente de Agua</t>
  </si>
  <si>
    <t xml:space="preserve">Consumo de papel </t>
  </si>
  <si>
    <t>Programa de ahorro y uso eficiente de papel</t>
  </si>
  <si>
    <t>Recolección / Barrido / Clus</t>
  </si>
  <si>
    <t>Gestión Social</t>
  </si>
  <si>
    <t>Sensibilización a la comunidad frente a la separación de residuos</t>
  </si>
  <si>
    <t>Reducción de los residuos a disponer al relleno sanitario</t>
  </si>
  <si>
    <t>Gestión humana</t>
  </si>
  <si>
    <t>Relaciones laborales.
Selección y desarrollo.</t>
  </si>
  <si>
    <t>Generación de empleo</t>
  </si>
  <si>
    <t>Compras</t>
  </si>
  <si>
    <t>Mantenimiento</t>
  </si>
  <si>
    <t>Mantenimiento de vehículos</t>
  </si>
  <si>
    <t>Lubricación</t>
  </si>
  <si>
    <t>Eléctrico</t>
  </si>
  <si>
    <t>Pintura</t>
  </si>
  <si>
    <t>Soldadura</t>
  </si>
  <si>
    <t>Incendio</t>
  </si>
  <si>
    <t>Operaciones, comercial, legal y regulatorio, finanzas, gestión humana, tecnología de la información, técnica, comunicaciones y relaciones interinstitucionales, negociaciones compras y almacen,mantenimeinto locativo seguridad física</t>
  </si>
  <si>
    <t>Todos los subprocesos</t>
  </si>
  <si>
    <t xml:space="preserve">Agotamiento del recurso hídrico </t>
  </si>
  <si>
    <t xml:space="preserve">Tecnología de la información </t>
  </si>
  <si>
    <t xml:space="preserve">Consumo de productos químicos </t>
  </si>
  <si>
    <t>Magnitud de aspectos ambientales negativos</t>
  </si>
  <si>
    <t>NC</t>
  </si>
  <si>
    <t>Significado</t>
  </si>
  <si>
    <t>Muy Alto</t>
  </si>
  <si>
    <t>Alto</t>
  </si>
  <si>
    <t>Efectos importantes en la función del ecosistema, donde las acciones de recuperación pueden ser de seis meses a un año</t>
  </si>
  <si>
    <t>Medio</t>
  </si>
  <si>
    <t>Efectos considerables en la función del ecosistema, donde las acciones de recuperación pueden ser de dos a seis meses.</t>
  </si>
  <si>
    <t>Bajo</t>
  </si>
  <si>
    <t>Sin efectos duraderos en la función del ecosistema, donde las acciones de recuperación pueden ser no mayores a treinta días.</t>
  </si>
  <si>
    <t>Muy bajo</t>
  </si>
  <si>
    <t>Las acciones de recuperación son inmediatas (un día).</t>
  </si>
  <si>
    <t>Afectación muy importante de la función del ecosistema</t>
  </si>
  <si>
    <t>TABLA DE FRECUENCIA</t>
  </si>
  <si>
    <t>Valor</t>
  </si>
  <si>
    <t>Muy alto</t>
  </si>
  <si>
    <t>El aspecto ocurre cada hora o de forma continua.</t>
  </si>
  <si>
    <t>El aspecto ocurre diariamente o semanalmente</t>
  </si>
  <si>
    <t>El aspecto ocurre entre quince y treinta días</t>
  </si>
  <si>
    <t>El aspecto ocurre entre dos y seis meses</t>
  </si>
  <si>
    <t>Muy Bajo</t>
  </si>
  <si>
    <t>El aspecto ocurre una vez al año o nunca ha sucedido.</t>
  </si>
  <si>
    <t>Requisitos legales</t>
  </si>
  <si>
    <t xml:space="preserve">    Significado</t>
  </si>
  <si>
    <t>Resultados de la Matriz de  Aspectos e Impactos Ambientales</t>
  </si>
  <si>
    <t>Impactos Negativos</t>
  </si>
  <si>
    <t>Impactos Positivos</t>
  </si>
  <si>
    <t>Criterio</t>
  </si>
  <si>
    <t>Cantidad</t>
  </si>
  <si>
    <t>%</t>
  </si>
  <si>
    <t xml:space="preserve">Medio </t>
  </si>
  <si>
    <t>Total</t>
  </si>
  <si>
    <t xml:space="preserve">Versión N° </t>
  </si>
  <si>
    <t>Fecha</t>
  </si>
  <si>
    <t>Cambios</t>
  </si>
  <si>
    <t>Versión Original</t>
  </si>
  <si>
    <t>Centro de acopio de residuos ordinarios</t>
  </si>
  <si>
    <t xml:space="preserve">Agua </t>
  </si>
  <si>
    <t>Consumo de agua</t>
  </si>
  <si>
    <t>Alteración de la calidad del aire</t>
  </si>
  <si>
    <t>Sobrepresión del relleno sanitario / Contaminación del recurso hídrico / Degradación del suelo</t>
  </si>
  <si>
    <t xml:space="preserve">Suelo </t>
  </si>
  <si>
    <t>Alteración de la calidad del aire por emisiones</t>
  </si>
  <si>
    <t>Agotamiento del recurso hídrico</t>
  </si>
  <si>
    <t xml:space="preserve"> Agua</t>
  </si>
  <si>
    <t>Agotamiento de los recursos naturales</t>
  </si>
  <si>
    <t>Contaminación  del recurso hídrico / Contaminación del suelo</t>
  </si>
  <si>
    <t xml:space="preserve"> Agotamiento del recurso hídrico </t>
  </si>
  <si>
    <t>Archivo</t>
  </si>
  <si>
    <t>Comunicaciones</t>
  </si>
  <si>
    <t>Paisaje</t>
  </si>
  <si>
    <t xml:space="preserve">Consumo de combustibles </t>
  </si>
  <si>
    <t>Generación de residuos solidos especiales</t>
  </si>
  <si>
    <t>Administrativo</t>
  </si>
  <si>
    <t>Generación de gases</t>
  </si>
  <si>
    <t xml:space="preserve">Contaminación del recurso hídrico / Contaminación del suelo </t>
  </si>
  <si>
    <t>Incremento de la calidad de vida de la comunidad</t>
  </si>
  <si>
    <t>Degradación del suelo</t>
  </si>
  <si>
    <t xml:space="preserve"> Incremento de olores ofensivos y desagradables</t>
  </si>
  <si>
    <t>Contaminación del recurso hídrico / Degradación del suelo</t>
  </si>
  <si>
    <t>Suelo/ Agua</t>
  </si>
  <si>
    <t>Generación de ruido</t>
  </si>
  <si>
    <t>Recolección de residuos solidos</t>
  </si>
  <si>
    <t xml:space="preserve">Agotamiento de recursos naturales  no renovables </t>
  </si>
  <si>
    <t>Suelo /Agua</t>
  </si>
  <si>
    <t>Suelo  / Agua</t>
  </si>
  <si>
    <t xml:space="preserve">Agotamiento de recursos naturales no  renovables </t>
  </si>
  <si>
    <t xml:space="preserve">Generación  de ruido </t>
  </si>
  <si>
    <t>Mercado regulado</t>
  </si>
  <si>
    <t>Consumo de energía</t>
  </si>
  <si>
    <t xml:space="preserve">Programa de ahorro y uso eficiente de papel
</t>
  </si>
  <si>
    <t xml:space="preserve">Programa de ahorro y uso eficiente de energía
</t>
  </si>
  <si>
    <t xml:space="preserve">Programa de ahorro y uso eficiente de papel
</t>
  </si>
  <si>
    <t>Supervisión de la operación</t>
  </si>
  <si>
    <t xml:space="preserve">Compras y almacén </t>
  </si>
  <si>
    <t>Medidas de compensación</t>
  </si>
  <si>
    <t xml:space="preserve">Medidas de compensación </t>
  </si>
  <si>
    <t>Certificado de disposición final</t>
  </si>
  <si>
    <t>Generación de residuos de construcción y demolición</t>
  </si>
  <si>
    <t>Contaminación del recurso hídrico</t>
  </si>
  <si>
    <t>Gestión humana.
Selección y desarrollo.</t>
  </si>
  <si>
    <t xml:space="preserve">Recolección de residuos solidos </t>
  </si>
  <si>
    <t>Aumento de calidad de vida de la comunidad /  Generación de ambientes sanos y limpios</t>
  </si>
  <si>
    <t xml:space="preserve"> Disminución de la contaminación visual</t>
  </si>
  <si>
    <t>Generación de emisiones atmosféricas / Alteración de la calidad del aire por emisiones</t>
  </si>
  <si>
    <t>2. Operación de micro rutas.
Compactación de residuos Solidos</t>
  </si>
  <si>
    <t xml:space="preserve">Elemento </t>
  </si>
  <si>
    <t>Agua / Fauna / Flora</t>
  </si>
  <si>
    <t>Alteración del recurso hídrico / Perdida de Biodiversidad</t>
  </si>
  <si>
    <t>Generación de residuos  solidos aprovechables</t>
  </si>
  <si>
    <t>Plan de Gestión Integral de Residuos
Programa de gestión de residuos
Procedimiento de gestión de residuos</t>
  </si>
  <si>
    <t>Suelo / Agua / Aire</t>
  </si>
  <si>
    <t>Programa de gestión de residuos
Procedimiento de gestión de residuos
Evaluación de proveedores</t>
  </si>
  <si>
    <t xml:space="preserve">Programa de gestión de residuos
Procedimiento de control de residuos </t>
  </si>
  <si>
    <t>Mantenimientos preventivos y correctivos de equipos</t>
  </si>
  <si>
    <t>Instalación de kit de atención a derrames en la base de operaciones</t>
  </si>
  <si>
    <t>Lavado vehicular</t>
  </si>
  <si>
    <t>Certificado revisión tecnicomecánica
Vehículos EURO V
Mantenimientos preventivos y correctivos de equipos</t>
  </si>
  <si>
    <t xml:space="preserve">Aire </t>
  </si>
  <si>
    <t xml:space="preserve">Generación de olores y/o Vapores </t>
  </si>
  <si>
    <t>Procedimiento de gestión de residuos</t>
  </si>
  <si>
    <t>Alteración de la calidad del aire / Contaminación del agua y del suelo</t>
  </si>
  <si>
    <t>Plan de Gestión Integral de Residuos
Programa de gestión de residuos
Procedimiento de gestión de residuos
Inspecciones ambientales a la base de operaciones</t>
  </si>
  <si>
    <t xml:space="preserve">Plan de Gestión Integral de Residuos
Programa de gestión de residuos
Procedimiento de gestión de residuos
</t>
  </si>
  <si>
    <t xml:space="preserve">Plan de Gestión Integral de Residuos
Programa de gestión de residuos
Procedimiento de gestión de residuos
</t>
  </si>
  <si>
    <t>Plan de emergencias y contingencias de la base de operaciones</t>
  </si>
  <si>
    <t xml:space="preserve">Supervisión del servicio  </t>
  </si>
  <si>
    <t>Mantenimiento preventivo y correctivos de equipos</t>
  </si>
  <si>
    <t>Agua / Aire / Suelo</t>
  </si>
  <si>
    <t>Reducción de la contaminación del suelo, agua y aire</t>
  </si>
  <si>
    <t>Barrido y limpieza de áreas publicas</t>
  </si>
  <si>
    <t>Servicios CLUS</t>
  </si>
  <si>
    <t>Sobrepresión del relleno sanitario / Contaminación del recurso hídrico / Degradación del suelo/ Contaminación atmosférica</t>
  </si>
  <si>
    <t>Sobrepresión del relleno sanitario / Contaminación del recurso hídrico / Degradación del suelo / Contaminación atmosférica/Contaminación visual</t>
  </si>
  <si>
    <t>Suelo/Aire</t>
  </si>
  <si>
    <t>Suelo / Aire</t>
  </si>
  <si>
    <t>Agua / Suelo</t>
  </si>
  <si>
    <t>Degradación del suelo, Contaminación del agua y del suelo</t>
  </si>
  <si>
    <t xml:space="preserve"> Reducción de la contaminación de suelo / Disminución en el  consumos recurso naturales</t>
  </si>
  <si>
    <t>Reducción de la contaminación de suelo / Disminución en el  consumos recurso naturales</t>
  </si>
  <si>
    <t>Contaminación  del recurso hídrico / Contaminación del suelo / Contaminación atmosférica</t>
  </si>
  <si>
    <t>Generación de residuos solidos no aprovechables</t>
  </si>
  <si>
    <t>Suelo /Agua /Aire</t>
  </si>
  <si>
    <t xml:space="preserve">Contaminación del recurso hídrico / Degradación del suelo / sobrecargo del relleno de seguridad </t>
  </si>
  <si>
    <t>Agotamiento del recurso hídrico /  Agotamiento del recurso maderero / Contaminación atmosférica</t>
  </si>
  <si>
    <t xml:space="preserve">Alteración del recurso hídrico / Perdida de Biodiversidad </t>
  </si>
  <si>
    <t>Consumo de Aceites/Grasas</t>
  </si>
  <si>
    <t xml:space="preserve">Programa de ahorro y uso eficiente de Agua
</t>
  </si>
  <si>
    <t>Griferias de bajo consumo</t>
  </si>
  <si>
    <t xml:space="preserve">Programa de ahorro y uso eficiente de energía
</t>
  </si>
  <si>
    <t xml:space="preserve">Uso de EPP
</t>
  </si>
  <si>
    <t xml:space="preserve"> Generación de  aguas residuales</t>
  </si>
  <si>
    <t>Centro de acopio de residuos ordinarios
Uso de bolsas oxobiodegradables</t>
  </si>
  <si>
    <t>Servicio al cliente / Facturacion / Recaudo y Cartera / Facturación y catastro</t>
  </si>
  <si>
    <t>Programa de Gestión de Residuos</t>
  </si>
  <si>
    <t xml:space="preserve">Agotamiento de recursos naturales </t>
  </si>
  <si>
    <t>Agotamiento de recursos naturales  / Contaminación del recurso hídrico</t>
  </si>
  <si>
    <t>Consumo herramientas e insumos para la operación</t>
  </si>
  <si>
    <t>AN</t>
  </si>
  <si>
    <t>Mantenimiento preventivo y correctivo de equipos</t>
  </si>
  <si>
    <t xml:space="preserve">
Ubicación de zona de pintura
</t>
  </si>
  <si>
    <t>Centro de acopio de residuos aprovechables y chatarra
Puntos ecologicos</t>
  </si>
  <si>
    <t>Generación de residuos  peligrosos</t>
  </si>
  <si>
    <t>Tabla de requisitos legales y/o contractual</t>
  </si>
  <si>
    <t>Consumo de dotación</t>
  </si>
  <si>
    <t>Requisito legal y/o contractual</t>
  </si>
  <si>
    <t>Contaminacion visual</t>
  </si>
  <si>
    <t>Uso de publicidad exterior visual</t>
  </si>
  <si>
    <t>Mantenimientos preventivos y correctivos de publicidad instalada</t>
  </si>
  <si>
    <t>El aspecto ambiental cuenta con requisito legal y/o contractual y no se cumple.</t>
  </si>
  <si>
    <t>El aspecto ambiental cuenta con requisito legal y/o contractual  y se cumple.</t>
  </si>
  <si>
    <t>El aspecto ambiental no cuenta con requisito legal y/o contractual .</t>
  </si>
  <si>
    <t xml:space="preserve">Almacenamiento y transporte de liquidos percolados durante la operación </t>
  </si>
  <si>
    <t>CÓDIGO</t>
  </si>
  <si>
    <t>VERSIÓN</t>
  </si>
  <si>
    <t>FECHA EMISIÓN</t>
  </si>
  <si>
    <t>FECHA ACTUALIZACIÓN</t>
  </si>
  <si>
    <t>PÁGINA</t>
  </si>
  <si>
    <r>
      <t xml:space="preserve">0.planificacion de la operación.
</t>
    </r>
    <r>
      <rPr>
        <sz val="12"/>
        <rFont val="Candara"/>
        <family val="2"/>
      </rPr>
      <t>Definición de macro y micro rutas</t>
    </r>
  </si>
  <si>
    <r>
      <t xml:space="preserve">0.planificacion de la operación.
</t>
    </r>
    <r>
      <rPr>
        <sz val="12"/>
        <rFont val="Candara"/>
        <family val="2"/>
      </rPr>
      <t>Consumo de comida, envolturas y paquetes / consumo de productos sanitarios</t>
    </r>
  </si>
  <si>
    <r>
      <t xml:space="preserve">0.planificacion de la operación.
</t>
    </r>
    <r>
      <rPr>
        <sz val="12"/>
        <rFont val="Candara"/>
        <family val="2"/>
      </rPr>
      <t>Contratación de mano de obra</t>
    </r>
  </si>
  <si>
    <r>
      <t>1. Adquisición de equipos e insumos.</t>
    </r>
    <r>
      <rPr>
        <sz val="12"/>
        <rFont val="Candara"/>
        <family val="2"/>
      </rPr>
      <t xml:space="preserve">
Adquisición general de equipos e insumos</t>
    </r>
  </si>
  <si>
    <r>
      <t xml:space="preserve">1. Adquisición de equipos e insumos.
</t>
    </r>
    <r>
      <rPr>
        <sz val="12"/>
        <rFont val="Candara"/>
        <family val="2"/>
      </rPr>
      <t>Compra de bolsas</t>
    </r>
  </si>
  <si>
    <r>
      <t>1. Adquisición de equipos e insumos.</t>
    </r>
    <r>
      <rPr>
        <sz val="12"/>
        <rFont val="Candara"/>
        <family val="2"/>
      </rPr>
      <t xml:space="preserve">
Consumo de comida, envolturas y paquetes / consumo de productos sanitarioss</t>
    </r>
  </si>
  <si>
    <r>
      <rPr>
        <b/>
        <sz val="12"/>
        <color theme="1"/>
        <rFont val="Candara"/>
        <family val="2"/>
      </rPr>
      <t>2. Operación de micro rutas.</t>
    </r>
    <r>
      <rPr>
        <sz val="12"/>
        <color theme="1"/>
        <rFont val="Candara"/>
        <family val="2"/>
      </rPr>
      <t xml:space="preserve">
Alistamiento:  Abastecimiento de combustible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</si>
  <si>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Alistamiento de vehículos de recolección 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</si>
  <si>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Desplazamiento y recorrido de micro rutas de vehículos de recolección de residuos solidos.</t>
    </r>
  </si>
  <si>
    <r>
      <rPr>
        <b/>
        <sz val="12"/>
        <rFont val="Candara"/>
        <family val="2"/>
      </rPr>
      <t>2. Operación de micro rutas</t>
    </r>
    <r>
      <rPr>
        <sz val="12"/>
        <rFont val="Candara"/>
        <family val="2"/>
      </rPr>
      <t>.
Compactación de residuos Solidos</t>
    </r>
  </si>
  <si>
    <r>
      <rPr>
        <b/>
        <sz val="12"/>
        <color theme="1"/>
        <rFont val="Candara"/>
        <family val="2"/>
      </rPr>
      <t>2. Operación de micro rutas</t>
    </r>
    <r>
      <rPr>
        <sz val="12"/>
        <color theme="1"/>
        <rFont val="Candara"/>
        <family val="2"/>
      </rPr>
      <t>.
Recolección de residuos solidos</t>
    </r>
  </si>
  <si>
    <r>
      <rPr>
        <b/>
        <sz val="12"/>
        <color theme="1"/>
        <rFont val="Candara"/>
        <family val="2"/>
      </rPr>
      <t>2. Operación de micro rutas</t>
    </r>
    <r>
      <rPr>
        <sz val="12"/>
        <color theme="1"/>
        <rFont val="Candara"/>
        <family val="2"/>
      </rPr>
      <t>.
Recolección de residuos Solidos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</si>
  <si>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Barrido y limpieza de áreas publicas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</si>
  <si>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Consumo de agua en los centros operativos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</si>
  <si>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Consumo de energía en los centros operativos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</si>
  <si>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Uso de  papel 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</si>
  <si>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Servicios CLUS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</si>
  <si>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Cambio de cestas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</si>
  <si>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Consumo de comida, envolturas y paquetes / consumo de productos sanitarios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</si>
  <si>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Uso de insumos y herramientas (cepillos, canastillas, palas, bolsas)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</si>
  <si>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Devolución de EPP'S usados contaminados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</si>
  <si>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Desarrollo del plan de gestión social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</si>
  <si>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Cambio de llantas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</si>
  <si>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Cambio de filtro de aceite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</si>
  <si>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Mantenimiento de la flota vehicular
(Cambio de partes metálicas)</t>
    </r>
  </si>
  <si>
    <r>
      <rPr>
        <b/>
        <sz val="12"/>
        <color theme="1"/>
        <rFont val="Candara"/>
        <family val="2"/>
      </rPr>
      <t>2. Operación de micro rutas.</t>
    </r>
    <r>
      <rPr>
        <sz val="12"/>
        <color theme="1"/>
        <rFont val="Candara"/>
        <family val="2"/>
      </rPr>
      <t xml:space="preserve">
Mantenimiento general de la flota vehicular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</si>
  <si>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Mantenimiento de la flota vehicular
</t>
    </r>
  </si>
  <si>
    <r>
      <rPr>
        <b/>
        <sz val="12"/>
        <color theme="1"/>
        <rFont val="Candara"/>
        <family val="2"/>
      </rPr>
      <t>2. Operación de micro rutas.</t>
    </r>
    <r>
      <rPr>
        <sz val="12"/>
        <color theme="1"/>
        <rFont val="Candara"/>
        <family val="2"/>
      </rPr>
      <t xml:space="preserve">
Cambio de aceite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</si>
  <si>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Instalacion de publicidad exterior visual vehiculos
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</si>
  <si>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Pintura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</si>
  <si>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Cambio de partes eléctricas y electrónicas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</si>
  <si>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Cambio de baterías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</si>
  <si>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Aplicación de pintura 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</si>
  <si>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Limpieza  a la base de operaciones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</si>
  <si>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Reparación de vehículos (Soldadura)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</si>
  <si>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Reparación de vehículos 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</si>
  <si>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Adecuacion  de  equipos de computo y derivados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</si>
  <si>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Eliminación de Equipos de computo y derivados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</si>
  <si>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Contratación  y manejo de personal 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</si>
  <si>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Reparaciones Locativas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</si>
  <si>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Mensajería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</si>
  <si>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Cambio de Luminarias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</si>
  <si>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Limpieza de oficinas 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</si>
  <si>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Limpieza de oficinas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</si>
  <si>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Limpieza de oficinas (Productos líquidos de limpieza)</t>
    </r>
  </si>
  <si>
    <r>
      <rPr>
        <b/>
        <sz val="12"/>
        <color theme="1"/>
        <rFont val="Candara"/>
        <family val="2"/>
      </rPr>
      <t xml:space="preserve">2. Operación de micro rutas  </t>
    </r>
    <r>
      <rPr>
        <sz val="12"/>
        <color theme="1"/>
        <rFont val="Candara"/>
        <family val="2"/>
      </rPr>
      <t xml:space="preserve">
Almacenamiento de información</t>
    </r>
  </si>
  <si>
    <r>
      <rPr>
        <b/>
        <sz val="12"/>
        <color theme="1"/>
        <rFont val="Candara"/>
        <family val="2"/>
      </rPr>
      <t xml:space="preserve">2. Operación de micro rutas  </t>
    </r>
    <r>
      <rPr>
        <sz val="12"/>
        <color theme="1"/>
        <rFont val="Candara"/>
        <family val="2"/>
      </rPr>
      <t xml:space="preserve">
Consumo de comida, envolturas y paquetes / consumo de productos sanitarios</t>
    </r>
  </si>
  <si>
    <r>
      <rPr>
        <b/>
        <sz val="12"/>
        <color theme="1"/>
        <rFont val="Candara"/>
        <family val="2"/>
      </rPr>
      <t xml:space="preserve">2. Operación de micro rutas  </t>
    </r>
    <r>
      <rPr>
        <sz val="12"/>
        <color theme="1"/>
        <rFont val="Candara"/>
        <family val="2"/>
      </rPr>
      <t xml:space="preserve">
Comunicaciones internas y externas</t>
    </r>
  </si>
  <si>
    <r>
      <rPr>
        <b/>
        <sz val="12"/>
        <color theme="1"/>
        <rFont val="Candara"/>
        <family val="2"/>
      </rPr>
      <t xml:space="preserve">
2. Operación de micro rutas.
</t>
    </r>
    <r>
      <rPr>
        <sz val="12"/>
        <color theme="1"/>
        <rFont val="Candara"/>
        <family val="2"/>
      </rPr>
      <t xml:space="preserve">Uso de papel </t>
    </r>
    <r>
      <rPr>
        <b/>
        <sz val="12"/>
        <color theme="1"/>
        <rFont val="Candara"/>
        <family val="2"/>
      </rPr>
      <t xml:space="preserve">
</t>
    </r>
    <r>
      <rPr>
        <sz val="12"/>
        <color theme="1"/>
        <rFont val="Candara"/>
        <family val="2"/>
      </rPr>
      <t xml:space="preserve">
</t>
    </r>
  </si>
  <si>
    <r>
      <rPr>
        <b/>
        <sz val="12"/>
        <color theme="1"/>
        <rFont val="Candara"/>
        <family val="2"/>
      </rPr>
      <t>2. Operación de micro rutas.</t>
    </r>
    <r>
      <rPr>
        <sz val="12"/>
        <color theme="1"/>
        <rFont val="Candara"/>
        <family val="2"/>
      </rPr>
      <t xml:space="preserve">
Actividades administrativas</t>
    </r>
  </si>
  <si>
    <r>
      <rPr>
        <b/>
        <sz val="12"/>
        <color theme="1"/>
        <rFont val="Candara"/>
        <family val="2"/>
      </rPr>
      <t xml:space="preserve">2. Operación de micro rutas.
</t>
    </r>
    <r>
      <rPr>
        <sz val="12"/>
        <color theme="1"/>
        <rFont val="Candara"/>
        <family val="2"/>
      </rPr>
      <t xml:space="preserve">Disposición  de agua a la red sanitaria 
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</si>
  <si>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Encendido de luminarias  en oficinas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</si>
  <si>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Uso de equipos de computo</t>
    </r>
  </si>
  <si>
    <r>
      <rPr>
        <b/>
        <sz val="12"/>
        <rFont val="Candara"/>
        <family val="2"/>
      </rPr>
      <t xml:space="preserve">2. Operación de micro rutas.
</t>
    </r>
    <r>
      <rPr>
        <sz val="12"/>
        <rFont val="Candara"/>
        <family val="2"/>
      </rPr>
      <t xml:space="preserve">Actividades de Mercado Regulado
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</si>
  <si>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Visita a usuarios y servicios especiales (inspección en motocicleta)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</si>
  <si>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Uso de papel 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</si>
  <si>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Consumo de agua 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</si>
  <si>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Disposición  de agua a la red sanitaria </t>
    </r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</si>
  <si>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Actividades Generales de cada proceso 
</t>
    </r>
  </si>
  <si>
    <t>GAM-OD-01</t>
  </si>
  <si>
    <t>MATRIZ DE ASPECTOS E IMPACTOS AMBIENTALES</t>
  </si>
  <si>
    <t>ANALISIS</t>
  </si>
  <si>
    <t>IDENTIFICACION</t>
  </si>
  <si>
    <t>EVALUACION</t>
  </si>
  <si>
    <t>Observaciones</t>
  </si>
  <si>
    <t>ASPECTO AMBIENTAL</t>
  </si>
  <si>
    <t>IMPACTO AMBIENTAL</t>
  </si>
  <si>
    <t>Lugar</t>
  </si>
  <si>
    <t>Área interna</t>
  </si>
  <si>
    <t>Descripción</t>
  </si>
  <si>
    <t>Capacidad de control o influencia sobre las actividades</t>
  </si>
  <si>
    <t>Condiciones de operación</t>
  </si>
  <si>
    <t>Recurso afectado</t>
  </si>
  <si>
    <t>Carácter (+/-)</t>
  </si>
  <si>
    <t>Alcance</t>
  </si>
  <si>
    <t>Probabilidad</t>
  </si>
  <si>
    <t>Duración</t>
  </si>
  <si>
    <t>Recuperabilidad</t>
  </si>
  <si>
    <t>Normatividad</t>
  </si>
  <si>
    <t>Importancia</t>
  </si>
  <si>
    <t>Significancia del impacto ambiental</t>
  </si>
  <si>
    <t>Control ingeniería</t>
  </si>
  <si>
    <t>Control administrativo</t>
  </si>
  <si>
    <t>RELLENO SANITARIO</t>
  </si>
  <si>
    <t>Área administrativa</t>
  </si>
  <si>
    <t>Uso de baños y cocineta</t>
  </si>
  <si>
    <t>Generación de residuos convencionales  no aprovechables</t>
  </si>
  <si>
    <t>CONTROLABLE</t>
  </si>
  <si>
    <t>NORMAL</t>
  </si>
  <si>
    <t>Agotamiento vida útil relleno sanitario</t>
  </si>
  <si>
    <t>N/A</t>
  </si>
  <si>
    <t>Sistema integrado de gestión de ambiental</t>
  </si>
  <si>
    <t>Generación de residuos convencionales aprovechables (envases plásticos)</t>
  </si>
  <si>
    <t>Programa de manejo de residuos solidos</t>
  </si>
  <si>
    <t>Agotamiento del recurso agua</t>
  </si>
  <si>
    <t>Implementación de sistemas reductores de caudal</t>
  </si>
  <si>
    <t>Programa de ahorro y uso eficiente del agua</t>
  </si>
  <si>
    <t>Generación de agua servida</t>
  </si>
  <si>
    <t>Contaminación del recurso agua</t>
  </si>
  <si>
    <t>Seguimiento limpieza y mantenimiento pozos sépticos</t>
  </si>
  <si>
    <t>Uso de equipos eléctricos: computadores, faxes, iluminación, cámaras de video</t>
  </si>
  <si>
    <t>Generación de residuos de aparatos eléctricos y electrónicos RAEE</t>
  </si>
  <si>
    <t>Programa post consumo de computadores y demás aparatos electrónicos</t>
  </si>
  <si>
    <t>Generación de residuos especiales luminarias</t>
  </si>
  <si>
    <t>Sistemas alternativos de generación de energía</t>
  </si>
  <si>
    <t>Programa post consumo luminarias</t>
  </si>
  <si>
    <t>Consumo de energía eléctrica</t>
  </si>
  <si>
    <t>Sensores de movimiento en diferentes áreas</t>
  </si>
  <si>
    <t>Programa de ahorro y uso eficiente de la energía</t>
  </si>
  <si>
    <t>Uso de papel en labores administrativas</t>
  </si>
  <si>
    <t>Consumo de papel</t>
  </si>
  <si>
    <t>Agotamiento de recursos</t>
  </si>
  <si>
    <t>Programa de manejo de residuos solidos reciclables</t>
  </si>
  <si>
    <t>Generación de residuos convencionales aprovechables (papel)</t>
  </si>
  <si>
    <t>Uso y mantenimiento del aire acondicionado</t>
  </si>
  <si>
    <t>Fugas o escapes de gas refrigerante</t>
  </si>
  <si>
    <t>Contaminación atmosférica</t>
  </si>
  <si>
    <t>Sistema convencional de aireación o alternativas ambientales mas amigables</t>
  </si>
  <si>
    <t xml:space="preserve">Revisión y mantenimiento periódico de los equipos </t>
  </si>
  <si>
    <t>Generación de residuos especiales (envases de gas refrigerante)</t>
  </si>
  <si>
    <t>Lavado del área administrativa  y uso de elementos de limpieza</t>
  </si>
  <si>
    <t>Generación de residuos convencionales</t>
  </si>
  <si>
    <t>Campañas de ahorro y reducción de material</t>
  </si>
  <si>
    <t>Sistemas ahorradores de agua</t>
  </si>
  <si>
    <t>Zona de lavado de vehículos</t>
  </si>
  <si>
    <t xml:space="preserve">Lavado de los vehículos compactadores </t>
  </si>
  <si>
    <t>Generación de lodos provenientes de la zona de lavado</t>
  </si>
  <si>
    <t>Contaminación del recurso suelo</t>
  </si>
  <si>
    <t>Unidad de tratamiento de agua</t>
  </si>
  <si>
    <t>Contaminación del recurso agua superficial</t>
  </si>
  <si>
    <t xml:space="preserve">Sistema de recirculación de agua </t>
  </si>
  <si>
    <t>Generación de emisiones atmosféricas por la llegada de vehículos</t>
  </si>
  <si>
    <t>Contaminación de la calidad del aire</t>
  </si>
  <si>
    <t>Seguimiento y verificación del estado de los vehículos del parque automotor</t>
  </si>
  <si>
    <t>Uso de maquinaria para el lavado de vehículos (motobombas e hidro lavadoras)</t>
  </si>
  <si>
    <t>Generación de ruido a causa del uso de equipos de lavado</t>
  </si>
  <si>
    <t>Afectación a la fauna</t>
  </si>
  <si>
    <t>Monitoreo de la fauna circundante al relleno</t>
  </si>
  <si>
    <t>Frente de descargue</t>
  </si>
  <si>
    <t>Adecuacion y conformacion de los taludes para cada una de las celdas construidas</t>
  </si>
  <si>
    <t>Operación frentes de trabajo (descargue, disgregación, compactación, cobertura diaria e intermedia y conformación de niveles)</t>
  </si>
  <si>
    <t>Contaminación del recurso aire</t>
  </si>
  <si>
    <t>Programa de monitoreo de la calidad del aire</t>
  </si>
  <si>
    <t>Sobrepresion del relleno sanitario</t>
  </si>
  <si>
    <t>Control interno de disposicion de los residuos y su procedencia</t>
  </si>
  <si>
    <t>Abastecimiento de combustible para las labores realizadas</t>
  </si>
  <si>
    <t>Tanqueo de la maquinaria pesada</t>
  </si>
  <si>
    <t>Contaminación del recurso agua subterráneo</t>
  </si>
  <si>
    <t>Implementacion de buenas practicas operacionales</t>
  </si>
  <si>
    <t>Cobertura de los residuos con material de revestimiento</t>
  </si>
  <si>
    <t>Excavación y conformación de capas superiores de la cobertura definitiva e intermedia</t>
  </si>
  <si>
    <t>Formación de problemas de erosión</t>
  </si>
  <si>
    <t>Descargue de los vehículos compactadores</t>
  </si>
  <si>
    <t>Generación de lixiviados</t>
  </si>
  <si>
    <t>Seguimiento y control en el frente de descargue de los vehiculos compactadores</t>
  </si>
  <si>
    <t>Sistema de captacion y redireccionamiento de los lixiviados</t>
  </si>
  <si>
    <t>Generación de olores ofensivos</t>
  </si>
  <si>
    <t>Afectación sobre la salud humana</t>
  </si>
  <si>
    <t>Programa de higiene, salud y seguridad en el trabajo</t>
  </si>
  <si>
    <t>Tratamiento de lixiviados</t>
  </si>
  <si>
    <t>Recirculación y aspersión de lixiviados</t>
  </si>
  <si>
    <t>Consumo de combustible</t>
  </si>
  <si>
    <t>Agotamiento de los recursos no renovables fuentes fósiles</t>
  </si>
  <si>
    <t>Fuentes alternativas de combustible</t>
  </si>
  <si>
    <t>Generación de ruido por motobombas</t>
  </si>
  <si>
    <t>Fugas y/o rupturas de tubería</t>
  </si>
  <si>
    <t>Contaminación del agua subterránea</t>
  </si>
  <si>
    <t>programa de seguimiento de motobombas y tuberia</t>
  </si>
  <si>
    <t>Almacenamiento de combustibles</t>
  </si>
  <si>
    <t>Almacenamiento de combustible para la maquinaria del relleno</t>
  </si>
  <si>
    <t>Fugas y/o derrames en la zona</t>
  </si>
  <si>
    <t>Sistema de almacenamiento adecuado y seguro  antiderrames</t>
  </si>
  <si>
    <t>Control operacional del almacenamiento de combustible</t>
  </si>
  <si>
    <t>Mantenimiento periodico de las areas de almacenamento de combustible</t>
  </si>
  <si>
    <t>Vías internas y de acceso</t>
  </si>
  <si>
    <t>Barrido de las vías de acceso</t>
  </si>
  <si>
    <t>Re suspensión del material particulado del suelo</t>
  </si>
  <si>
    <t>Mantenimiento de vías internas y de acceso al relleno</t>
  </si>
  <si>
    <t>Remoción de tierra en taludes y zonas del relleno</t>
  </si>
  <si>
    <t>Alteración de la estabilidad del terreno</t>
  </si>
  <si>
    <t>Refuerzo de taludes en zonas criticas</t>
  </si>
  <si>
    <t>Adecuación de las vías internas del relleno</t>
  </si>
  <si>
    <t>Cambios en las formas del terreno</t>
  </si>
  <si>
    <t>Seguimiento de los niveles y cotas de adecuacion</t>
  </si>
  <si>
    <t>Desgaste de la capa de suelo por roce con la maquinaria</t>
  </si>
  <si>
    <t xml:space="preserve">Control y seguimiento de las capas de suelo </t>
  </si>
  <si>
    <t>Demás áreas al interior del relleno</t>
  </si>
  <si>
    <t>Desplazamiento de la maquinaria a las diferentes áreas del relleno</t>
  </si>
  <si>
    <t>Movilización de vehículos y maquinaria</t>
  </si>
  <si>
    <t>Destrucción de la capa vegetal</t>
  </si>
  <si>
    <t>Afectación a la flora</t>
  </si>
  <si>
    <t>Programas de conservacion de especies en areas propensas a desaparicion por trabajos en zona</t>
  </si>
  <si>
    <t>Adecuación y conformación de los taludes las celdas próximas a construir y adecuar</t>
  </si>
  <si>
    <t>Desmonte y descapote nuevas fases</t>
  </si>
  <si>
    <t>Alteración de la estabilidad del suelo</t>
  </si>
  <si>
    <t>Alteración del curso de fuentes hídricas</t>
  </si>
  <si>
    <t>Afectación del agua superficial</t>
  </si>
  <si>
    <t>Sistema de conduccion de agua con retorno a la cuenca hidrica</t>
  </si>
  <si>
    <t>Desplazamiento de la fauna perjudicial para el relleno y su entorno</t>
  </si>
  <si>
    <t>Control de vectores en el área del relleno</t>
  </si>
  <si>
    <t>Conservación de la fauna nativa</t>
  </si>
  <si>
    <t>Programa de conservacion de especies faunisticas nativas de la zona</t>
  </si>
  <si>
    <t>Fumigación en las zonas del relleno</t>
  </si>
  <si>
    <t>Disminución de los vectores en el área del relleno</t>
  </si>
  <si>
    <t>Reduccion de la proliferacion de vectores</t>
  </si>
  <si>
    <t>Monitoreos  para cada uno de los componentes ambientales</t>
  </si>
  <si>
    <t>Monitoreo técnico del relleno (Control topográfico, geotécnico, aguas subterráneas, gases, lixiviados)</t>
  </si>
  <si>
    <t>Reducción de la afectación al ambiente</t>
  </si>
  <si>
    <t>Monitoreos  ambientales para la determinacion del cumplimiento de la normatividad ambiental vigente</t>
  </si>
  <si>
    <t>Seguimiento periodico a las actividades de monitoreo para cada aspecto ambiental</t>
  </si>
  <si>
    <t xml:space="preserve">
</t>
  </si>
  <si>
    <t>Solicitud para la implementación de kits antiderrames</t>
  </si>
  <si>
    <t>Restringir el uso de pitos y cornetas</t>
  </si>
  <si>
    <t>Supervisión de la operación
Procedimiento Recolección</t>
  </si>
  <si>
    <t>Medidas de compensación
Recipientes hermeticos</t>
  </si>
  <si>
    <t>Mantenimiento preventivo a los equipos</t>
  </si>
  <si>
    <t>Lineamiento de corté de césped
Lineamiento de poda de arboles
Supervisión de ejecuciones mensuales</t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</si>
  <si>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Lavado de área publicas (Sopladora, guadaya)</t>
    </r>
  </si>
  <si>
    <t>Supervisión de la operación 
EPP (protección auditiva)</t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</si>
  <si>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 Mantenimiento e instalación de cestas </t>
    </r>
  </si>
  <si>
    <t>Material amigable con el medio ambiente</t>
  </si>
  <si>
    <r>
      <rPr>
        <b/>
        <sz val="12"/>
        <rFont val="Candara"/>
        <family val="2"/>
      </rPr>
      <t>2. Operación de micro rutas.</t>
    </r>
    <r>
      <rPr>
        <sz val="12"/>
        <rFont val="Candara"/>
        <family val="2"/>
      </rPr>
      <t xml:space="preserve">
Inspección de micro rutas (motos)</t>
    </r>
  </si>
  <si>
    <t>Listas de chequeo preoperacionales
Medidas de compensación</t>
  </si>
  <si>
    <t>Certificado revisión tecnicomecánica
Mantenimientos preventivos y correctivos de equipos</t>
  </si>
  <si>
    <t>Reducción de bolsas plasticas en las zonas centricas (Girardot, melgar, espinal, guamo y ricaurte), se realiza la disposicon en contenedores de 240 lt y son entregados directamente al vehiculo. 
30-40% en reduccion de bolsas, material (polietileno)</t>
  </si>
  <si>
    <t>Responsable</t>
  </si>
  <si>
    <t>Coordinadora sistemas de gestión</t>
  </si>
  <si>
    <t>IDENTIFICACIÓN DEL ASPECTO AMBIENTAL</t>
  </si>
  <si>
    <t xml:space="preserve">Ajuste general en actividades y valoración de las mismas. Actualización en controles implementados. </t>
  </si>
  <si>
    <t>Área de almacenamiento de residuos aprovechables y de chatarra</t>
  </si>
  <si>
    <t>Área de almacenamiento de residuos ordinarios</t>
  </si>
  <si>
    <t xml:space="preserve">Área de almacenamiento Residuos RAEE
Disposicion final adecuada del residuo </t>
  </si>
  <si>
    <t>Supervisión de la operación
Procedimiento de gestión de residuos</t>
  </si>
  <si>
    <t>Área de almacenamiento de residuos aprovechables
Puntos ecologicos</t>
  </si>
  <si>
    <t>Área de almacenamiento de residuos aprovechables</t>
  </si>
  <si>
    <t>Contratación de personal</t>
  </si>
  <si>
    <t>Procedimiento de Selección y Contratación</t>
  </si>
  <si>
    <t>Plan de Gestión Integral de Residuos
Programa de gestión de residuos
Procedimiento de gestión de residuos
Procedimiento de Manejo de dotación usada</t>
  </si>
  <si>
    <t>Área de almacenamiento de llantas usadas para disposición final
Disposicion final adecuada del residuo 
Reencauche de llantas</t>
  </si>
  <si>
    <t xml:space="preserve">Área de almacenamiento de residuos peligrosos
Disposicion final adecuada del residuo </t>
  </si>
  <si>
    <t>Área de almacenamiento de chatarra</t>
  </si>
  <si>
    <t xml:space="preserve">Área de almacenamiento de residuos peligrosos
Disposición final adecuada del residuo </t>
  </si>
  <si>
    <t>Área de almacenamiento de residuos</t>
  </si>
  <si>
    <t>Supervision de la operación
Procedimiento de gestión de residuos</t>
  </si>
  <si>
    <t>Área de almacenamiento de aceite usado
Área de almacenamiento de residuos peligrosos
Disposicion adecuada del residuo de acuerdo a su tipo</t>
  </si>
  <si>
    <t>Plan De Contingencia 
Procedimiento de gestión de residuos</t>
  </si>
  <si>
    <t xml:space="preserve">Área de almacenamiento de residuos peligrosos
Disposición final adecuada del residuo </t>
  </si>
  <si>
    <t>Área de almacenamiento de residuos peligrosos
Disposicion adecuada del residuo</t>
  </si>
  <si>
    <t xml:space="preserve">Área de almacenamiento de baterías
Disposición final adecuada del residuo </t>
  </si>
  <si>
    <t>Procedimiento Gestión de Residuos
Programa Gestión de Residuos</t>
  </si>
  <si>
    <t>Compras y almacén</t>
  </si>
  <si>
    <t>Compra de bolsas Oxobiodegradables</t>
  </si>
  <si>
    <t xml:space="preserve">Área de almacenamiento de Residuos RAEE
Disposición final adecuada del residuo </t>
  </si>
  <si>
    <t>Supervisión de la operación
Protocolo de actuación en caso de derrames</t>
  </si>
  <si>
    <t>Instalación de tanques de almacenamiento percolados en los vehículos de compactación
Solicitud para la implementación de kits antiderrames</t>
  </si>
  <si>
    <t xml:space="preserve">Supervisión de la operación
Procedimiento de barrido manual </t>
  </si>
  <si>
    <t>Documentación propia del vehiculo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</si>
</sst>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24"/>
      <name val="Candara"/>
      <family val="2"/>
    </font>
    <font>
      <b/>
      <sz val="48"/>
      <color indexed="8"/>
      <name val="Candara"/>
      <family val="2"/>
    </font>
    <font>
      <sz val="18"/>
      <color indexed="8"/>
      <name val="Candara"/>
      <family val="2"/>
    </font>
    <font>
      <sz val="11"/>
      <color theme="1"/>
      <name val="Candara"/>
      <family val="2"/>
    </font>
    <font>
      <b/>
      <sz val="12"/>
      <name val="Candara"/>
      <family val="2"/>
    </font>
    <font>
      <sz val="12"/>
      <name val="Candara"/>
      <family val="2"/>
    </font>
    <font>
      <sz val="12"/>
      <color theme="1"/>
      <name val="Candara"/>
      <family val="2"/>
    </font>
    <font>
      <b/>
      <sz val="12"/>
      <color theme="1"/>
      <name val="Candara"/>
      <family val="2"/>
    </font>
    <font>
      <sz val="16"/>
      <color indexed="8"/>
      <name val="Candara"/>
      <family val="2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trike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4C6E7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11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wrapText="1"/>
    </xf>
    <xf numFmtId="0" fontId="9" fillId="0" borderId="0" xfId="0" applyFont="1"/>
    <xf numFmtId="0" fontId="10" fillId="3" borderId="6" xfId="2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16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2" fillId="0" borderId="16" xfId="2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4" borderId="16" xfId="2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4" borderId="6" xfId="2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/>
    </xf>
    <xf numFmtId="0" fontId="10" fillId="8" borderId="16" xfId="2" applyFont="1" applyFill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8" borderId="6" xfId="2" applyFont="1" applyFill="1" applyBorder="1" applyAlignment="1">
      <alignment horizontal="center" vertical="center" wrapText="1"/>
    </xf>
    <xf numFmtId="0" fontId="10" fillId="8" borderId="6" xfId="2" applyFont="1" applyFill="1" applyBorder="1" applyAlignment="1">
      <alignment horizontal="center" vertical="center" wrapText="1"/>
    </xf>
    <xf numFmtId="0" fontId="11" fillId="0" borderId="6" xfId="2" applyFont="1" applyBorder="1" applyAlignment="1">
      <alignment horizontal="center" wrapText="1"/>
    </xf>
    <xf numFmtId="0" fontId="11" fillId="12" borderId="6" xfId="2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4" fillId="0" borderId="6" xfId="2" applyFont="1" applyBorder="1" applyAlignment="1">
      <alignment horizontal="left" vertical="center" wrapText="1"/>
    </xf>
    <xf numFmtId="14" fontId="14" fillId="0" borderId="6" xfId="2" applyNumberFormat="1" applyFont="1" applyBorder="1" applyAlignment="1">
      <alignment horizontal="left" vertical="center"/>
    </xf>
    <xf numFmtId="0" fontId="8" fillId="0" borderId="13" xfId="2" applyFont="1" applyBorder="1" applyAlignment="1">
      <alignment horizontal="right" vertical="center" wrapText="1"/>
    </xf>
    <xf numFmtId="14" fontId="8" fillId="0" borderId="13" xfId="2" applyNumberFormat="1" applyFont="1" applyBorder="1" applyAlignment="1">
      <alignment horizontal="right" vertical="center"/>
    </xf>
    <xf numFmtId="0" fontId="13" fillId="10" borderId="6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  <xf numFmtId="14" fontId="12" fillId="8" borderId="6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10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0" xfId="0" applyFont="1"/>
    <xf numFmtId="0" fontId="12" fillId="0" borderId="6" xfId="0" applyFont="1" applyBorder="1" applyAlignment="1">
      <alignment vertical="center" wrapText="1"/>
    </xf>
    <xf numFmtId="0" fontId="12" fillId="7" borderId="6" xfId="0" applyFont="1" applyFill="1" applyBorder="1" applyAlignment="1">
      <alignment horizontal="center" vertical="center"/>
    </xf>
    <xf numFmtId="9" fontId="12" fillId="0" borderId="6" xfId="1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11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16" fillId="0" borderId="6" xfId="0" applyFont="1" applyBorder="1" applyAlignment="1" applyProtection="1">
      <alignment horizontal="center" vertical="center" wrapText="1"/>
      <protection locked="0"/>
    </xf>
    <xf numFmtId="1" fontId="0" fillId="0" borderId="6" xfId="0" applyNumberFormat="1" applyBorder="1"/>
    <xf numFmtId="0" fontId="0" fillId="0" borderId="6" xfId="0" applyBorder="1"/>
    <xf numFmtId="0" fontId="17" fillId="0" borderId="16" xfId="0" applyFont="1" applyBorder="1" applyAlignment="1">
      <alignment horizontal="justify" vertical="center" wrapText="1"/>
    </xf>
    <xf numFmtId="0" fontId="18" fillId="0" borderId="6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2" borderId="11" xfId="2" applyFont="1" applyFill="1" applyBorder="1" applyAlignment="1">
      <alignment horizontal="center" vertical="center" wrapText="1"/>
    </xf>
    <xf numFmtId="0" fontId="10" fillId="2" borderId="13" xfId="2" applyFont="1" applyFill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0" fillId="2" borderId="12" xfId="2" applyFont="1" applyFill="1" applyBorder="1" applyAlignment="1">
      <alignment horizontal="center" vertical="center"/>
    </xf>
    <xf numFmtId="0" fontId="10" fillId="2" borderId="13" xfId="2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13" fillId="9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 wrapText="1"/>
    </xf>
    <xf numFmtId="0" fontId="13" fillId="10" borderId="15" xfId="0" applyFont="1" applyFill="1" applyBorder="1" applyAlignment="1">
      <alignment horizontal="center" vertical="center" wrapText="1"/>
    </xf>
    <xf numFmtId="0" fontId="13" fillId="10" borderId="16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9" fillId="0" borderId="6" xfId="0" applyFont="1" applyBorder="1" applyAlignment="1">
      <alignment wrapText="1"/>
    </xf>
    <xf numFmtId="14" fontId="9" fillId="0" borderId="6" xfId="0" applyNumberFormat="1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1F480DAB-035D-47A3-9DC0-3DCA936FBBC8}"/>
    <cellStyle name="Porcentaje" xfId="1" builtinId="5"/>
  </cellStyles>
  <dxfs count="18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Structure" Target="richData/rdrichvaluestructure.xml"/><Relationship Id="rId5" Type="http://schemas.openxmlformats.org/officeDocument/2006/relationships/worksheet" Target="worksheets/sheet5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1384300</xdr:colOff>
      <xdr:row>0</xdr:row>
      <xdr:rowOff>139699</xdr:rowOff>
    </xdr:from>
    <xdr:to>
      <xdr:col>2</xdr:col>
      <xdr:colOff>1600200</xdr:colOff>
      <xdr:row>4</xdr:row>
      <xdr:rowOff>50800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9499D4D6-7FE5-44CA-819C-3A4F0067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300" y="139699"/>
          <a:ext cx="3568700" cy="977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romodistrito 23" id="{D7AABF8F-BE5A-4A07-91D6-79BD657CB045}" userId="S::promodistrito23@RPGSISTEMASYSOLUCIONES.onmicrosoft.com::4c9bbac9-f494-494b-bb34-b3516b1f6d8b" providerId="AD"/>
</personList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64" dT="2021-04-15T00:46:10.70" personId="{D7AABF8F-BE5A-4A07-91D6-79BD657CB045}" id="{AA74C500-0343-4723-9245-C771F799E209}">
    <text>esto disminuye las emisiones mas no el consumo de metales</text>
  </threadedComment>
  <threadedComment ref="O85" dT="2021-04-15T00:46:10.70" personId="{D7AABF8F-BE5A-4A07-91D6-79BD657CB045}" id="{65D83A5E-FEA6-4B40-BE2E-9F84F8F3A7F8}">
    <text>esto disminuye las emisiones mas no el consumo de metales</text>
  </threadedComment>
  <threadedComment ref="O99" dT="2021-04-15T00:46:10.70" personId="{D7AABF8F-BE5A-4A07-91D6-79BD657CB045}" id="{3CB87344-8588-4F6D-8FA8-1B106EFFFB9B}">
    <text>esto disminuye las emisiones mas no el consumo de metales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BE593-79D4-4BAD-9DB9-BFABE3CF1209}">
  <dimension ref="A1:O115"/>
  <sheetViews>
    <sheetView showGridLines="0" tabSelected="1" zoomScale="50" zoomScaleNormal="50" workbookViewId="0">
      <pane ySplit="7" topLeftCell="A8" activePane="bottomLeft" state="frozen"/>
      <selection activeCell="C1" sqref="C1"/>
      <selection pane="bottomLeft" activeCell="B114" sqref="B114"/>
    </sheetView>
  </sheetViews>
  <sheetFormatPr baseColWidth="10" defaultRowHeight="14.5" x14ac:dyDescent="0.35"/>
  <cols>
    <col min="1" max="1" width="22.1796875" style="3" customWidth="1"/>
    <col min="2" max="2" width="25.81640625" style="3" customWidth="1"/>
    <col min="3" max="3" width="48.26953125" style="3" customWidth="1"/>
    <col min="4" max="4" width="43.1796875" style="3" customWidth="1"/>
    <col min="5" max="5" width="18.7265625" style="3" customWidth="1"/>
    <col min="6" max="6" width="19.81640625" style="3" customWidth="1"/>
    <col min="7" max="7" width="37" style="3" customWidth="1"/>
    <col min="8" max="8" width="13" style="3" bestFit="1" customWidth="1"/>
    <col min="9" max="9" width="19.54296875" style="3" bestFit="1" customWidth="1"/>
    <col min="10" max="10" width="17.81640625" style="3" bestFit="1" customWidth="1"/>
    <col min="11" max="11" width="15.7265625" style="3" customWidth="1"/>
    <col min="12" max="12" width="27.26953125" style="3" bestFit="1" customWidth="1"/>
    <col min="13" max="13" width="38.26953125" style="3" bestFit="1" customWidth="1"/>
    <col min="14" max="14" width="65.54296875" style="3" customWidth="1"/>
    <col min="15" max="15" width="57.54296875" style="3" customWidth="1"/>
    <col min="16" max="16384" width="10.90625" style="3"/>
  </cols>
  <sheetData>
    <row r="1" spans="1:15" ht="20.5" customHeight="1" x14ac:dyDescent="0.35">
      <c r="A1" s="75"/>
      <c r="B1" s="75"/>
      <c r="C1" s="76"/>
      <c r="D1" s="66" t="s">
        <v>0</v>
      </c>
      <c r="E1" s="67"/>
      <c r="F1" s="67"/>
      <c r="G1" s="67"/>
      <c r="H1" s="67"/>
      <c r="I1" s="67"/>
      <c r="J1" s="67"/>
      <c r="K1" s="67"/>
      <c r="L1" s="67"/>
      <c r="M1" s="68"/>
      <c r="N1" s="34" t="s">
        <v>220</v>
      </c>
      <c r="O1" s="36" t="s">
        <v>284</v>
      </c>
    </row>
    <row r="2" spans="1:15" ht="20.5" customHeight="1" x14ac:dyDescent="0.35">
      <c r="A2" s="77"/>
      <c r="B2" s="77"/>
      <c r="C2" s="78"/>
      <c r="D2" s="69"/>
      <c r="E2" s="70"/>
      <c r="F2" s="70"/>
      <c r="G2" s="70"/>
      <c r="H2" s="70"/>
      <c r="I2" s="70"/>
      <c r="J2" s="70"/>
      <c r="K2" s="70"/>
      <c r="L2" s="70"/>
      <c r="M2" s="71"/>
      <c r="N2" s="34" t="s">
        <v>221</v>
      </c>
      <c r="O2" s="36">
        <v>1</v>
      </c>
    </row>
    <row r="3" spans="1:15" ht="20.5" customHeight="1" x14ac:dyDescent="0.35">
      <c r="A3" s="77"/>
      <c r="B3" s="77"/>
      <c r="C3" s="78"/>
      <c r="D3" s="69"/>
      <c r="E3" s="70"/>
      <c r="F3" s="70"/>
      <c r="G3" s="70"/>
      <c r="H3" s="70"/>
      <c r="I3" s="70"/>
      <c r="J3" s="70"/>
      <c r="K3" s="70"/>
      <c r="L3" s="70"/>
      <c r="M3" s="71"/>
      <c r="N3" s="35" t="s">
        <v>222</v>
      </c>
      <c r="O3" s="37">
        <v>45516</v>
      </c>
    </row>
    <row r="4" spans="1:15" ht="20.5" customHeight="1" x14ac:dyDescent="0.35">
      <c r="A4" s="77"/>
      <c r="B4" s="77"/>
      <c r="C4" s="78"/>
      <c r="D4" s="69"/>
      <c r="E4" s="70"/>
      <c r="F4" s="70"/>
      <c r="G4" s="70"/>
      <c r="H4" s="70"/>
      <c r="I4" s="70"/>
      <c r="J4" s="70"/>
      <c r="K4" s="70"/>
      <c r="L4" s="70"/>
      <c r="M4" s="71"/>
      <c r="N4" s="35" t="s">
        <v>223</v>
      </c>
      <c r="O4" s="37">
        <v>45516</v>
      </c>
    </row>
    <row r="5" spans="1:15" ht="20.5" customHeight="1" x14ac:dyDescent="0.35">
      <c r="A5" s="79"/>
      <c r="B5" s="79"/>
      <c r="C5" s="80"/>
      <c r="D5" s="72"/>
      <c r="E5" s="73"/>
      <c r="F5" s="73"/>
      <c r="G5" s="73"/>
      <c r="H5" s="73"/>
      <c r="I5" s="73"/>
      <c r="J5" s="73"/>
      <c r="K5" s="73"/>
      <c r="L5" s="73"/>
      <c r="M5" s="74"/>
      <c r="N5" s="34" t="s">
        <v>224</v>
      </c>
      <c r="O5" s="36">
        <v>1</v>
      </c>
    </row>
    <row r="6" spans="1:15" ht="28.5" customHeight="1" x14ac:dyDescent="0.35">
      <c r="A6" s="81" t="s">
        <v>1</v>
      </c>
      <c r="B6" s="81"/>
      <c r="C6" s="81"/>
      <c r="D6" s="82" t="s">
        <v>452</v>
      </c>
      <c r="E6" s="83"/>
      <c r="F6" s="84"/>
      <c r="G6" s="81" t="s">
        <v>2</v>
      </c>
      <c r="H6" s="81"/>
      <c r="I6" s="81" t="s">
        <v>3</v>
      </c>
      <c r="J6" s="81"/>
      <c r="K6" s="81"/>
      <c r="L6" s="81"/>
      <c r="M6" s="81"/>
      <c r="N6" s="64" t="s">
        <v>4</v>
      </c>
      <c r="O6" s="65"/>
    </row>
    <row r="7" spans="1:15" s="6" customFormat="1" ht="31.5" customHeight="1" x14ac:dyDescent="0.35">
      <c r="A7" s="4" t="s">
        <v>5</v>
      </c>
      <c r="B7" s="4" t="s">
        <v>6</v>
      </c>
      <c r="C7" s="5" t="s">
        <v>7</v>
      </c>
      <c r="D7" s="4" t="s">
        <v>8</v>
      </c>
      <c r="E7" s="4" t="s">
        <v>153</v>
      </c>
      <c r="F7" s="4" t="s">
        <v>16</v>
      </c>
      <c r="G7" s="4" t="s">
        <v>9</v>
      </c>
      <c r="H7" s="4" t="s">
        <v>17</v>
      </c>
      <c r="I7" s="5" t="s">
        <v>10</v>
      </c>
      <c r="J7" s="5" t="s">
        <v>212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</row>
    <row r="8" spans="1:15" ht="65.150000000000006" customHeight="1" x14ac:dyDescent="0.35">
      <c r="A8" s="7" t="s">
        <v>18</v>
      </c>
      <c r="B8" s="7" t="s">
        <v>18</v>
      </c>
      <c r="C8" s="8" t="s">
        <v>225</v>
      </c>
      <c r="D8" s="9" t="s">
        <v>45</v>
      </c>
      <c r="E8" s="10" t="s">
        <v>158</v>
      </c>
      <c r="F8" s="10" t="s">
        <v>21</v>
      </c>
      <c r="G8" s="11" t="s">
        <v>191</v>
      </c>
      <c r="H8" s="12" t="s">
        <v>22</v>
      </c>
      <c r="I8" s="13">
        <v>4</v>
      </c>
      <c r="J8" s="10">
        <v>3</v>
      </c>
      <c r="K8" s="10">
        <v>2</v>
      </c>
      <c r="L8" s="14">
        <f t="shared" ref="L8:L37" si="0">+I8*J8*K8</f>
        <v>24</v>
      </c>
      <c r="M8" s="10" t="str">
        <f t="shared" ref="M8:M37" si="1">IF(H8="-",IF(L8&lt;=26,"BAJO",IF(L8&lt;=74,"MEDIO",IF(L8&lt;=125,"ALTO"))),IF(H8="+",IF(L8&lt;=26,"BAJO.",IF(L8&lt;=74,"MEDIO",IF(L8&lt;=125,"ALTO."))),"ERROR"))</f>
        <v>BAJO</v>
      </c>
      <c r="N8" s="10" t="s">
        <v>201</v>
      </c>
      <c r="O8" s="10"/>
    </row>
    <row r="9" spans="1:15" ht="65.150000000000006" customHeight="1" x14ac:dyDescent="0.35">
      <c r="A9" s="7" t="s">
        <v>18</v>
      </c>
      <c r="B9" s="7" t="s">
        <v>18</v>
      </c>
      <c r="C9" s="8" t="s">
        <v>225</v>
      </c>
      <c r="D9" s="15" t="s">
        <v>42</v>
      </c>
      <c r="E9" s="16" t="s">
        <v>154</v>
      </c>
      <c r="F9" s="16" t="s">
        <v>21</v>
      </c>
      <c r="G9" s="17" t="s">
        <v>155</v>
      </c>
      <c r="H9" s="18" t="s">
        <v>22</v>
      </c>
      <c r="I9" s="19">
        <v>4</v>
      </c>
      <c r="J9" s="16">
        <v>3</v>
      </c>
      <c r="K9" s="16">
        <v>2</v>
      </c>
      <c r="L9" s="20">
        <f t="shared" si="0"/>
        <v>24</v>
      </c>
      <c r="M9" s="16" t="str">
        <f t="shared" si="1"/>
        <v>BAJO</v>
      </c>
      <c r="N9" s="16" t="s">
        <v>43</v>
      </c>
      <c r="O9" s="16"/>
    </row>
    <row r="10" spans="1:15" ht="81" customHeight="1" x14ac:dyDescent="0.35">
      <c r="A10" s="7" t="s">
        <v>18</v>
      </c>
      <c r="B10" s="7" t="s">
        <v>18</v>
      </c>
      <c r="C10" s="8" t="s">
        <v>225</v>
      </c>
      <c r="D10" s="21" t="s">
        <v>156</v>
      </c>
      <c r="E10" s="16" t="s">
        <v>108</v>
      </c>
      <c r="F10" s="16" t="s">
        <v>21</v>
      </c>
      <c r="G10" s="17" t="s">
        <v>186</v>
      </c>
      <c r="H10" s="18" t="s">
        <v>39</v>
      </c>
      <c r="I10" s="19">
        <v>4</v>
      </c>
      <c r="J10" s="16">
        <v>3</v>
      </c>
      <c r="K10" s="16">
        <v>3</v>
      </c>
      <c r="L10" s="20">
        <f t="shared" si="0"/>
        <v>36</v>
      </c>
      <c r="M10" s="16" t="str">
        <f t="shared" si="1"/>
        <v>MEDIO</v>
      </c>
      <c r="N10" s="16" t="s">
        <v>157</v>
      </c>
      <c r="O10" s="21" t="s">
        <v>458</v>
      </c>
    </row>
    <row r="11" spans="1:15" ht="80.25" customHeight="1" x14ac:dyDescent="0.35">
      <c r="A11" s="7" t="s">
        <v>18</v>
      </c>
      <c r="B11" s="7" t="s">
        <v>18</v>
      </c>
      <c r="C11" s="8" t="s">
        <v>226</v>
      </c>
      <c r="D11" s="15" t="s">
        <v>25</v>
      </c>
      <c r="E11" s="17" t="s">
        <v>158</v>
      </c>
      <c r="F11" s="16" t="s">
        <v>21</v>
      </c>
      <c r="G11" s="17" t="s">
        <v>180</v>
      </c>
      <c r="H11" s="18" t="s">
        <v>22</v>
      </c>
      <c r="I11" s="19">
        <v>4</v>
      </c>
      <c r="J11" s="16">
        <v>3</v>
      </c>
      <c r="K11" s="16">
        <v>2</v>
      </c>
      <c r="L11" s="20">
        <f t="shared" si="0"/>
        <v>24</v>
      </c>
      <c r="M11" s="16" t="str">
        <f t="shared" si="1"/>
        <v>BAJO</v>
      </c>
      <c r="N11" s="110" t="s">
        <v>157</v>
      </c>
      <c r="O11" s="18" t="s">
        <v>445</v>
      </c>
    </row>
    <row r="12" spans="1:15" ht="65.150000000000006" customHeight="1" x14ac:dyDescent="0.35">
      <c r="A12" s="7" t="s">
        <v>18</v>
      </c>
      <c r="B12" s="7" t="s">
        <v>18</v>
      </c>
      <c r="C12" s="8" t="s">
        <v>225</v>
      </c>
      <c r="D12" s="15" t="s">
        <v>105</v>
      </c>
      <c r="E12" s="19" t="s">
        <v>35</v>
      </c>
      <c r="F12" s="16" t="s">
        <v>21</v>
      </c>
      <c r="G12" s="17" t="s">
        <v>64</v>
      </c>
      <c r="H12" s="18" t="s">
        <v>22</v>
      </c>
      <c r="I12" s="19">
        <v>4</v>
      </c>
      <c r="J12" s="16">
        <v>3</v>
      </c>
      <c r="K12" s="16">
        <v>2</v>
      </c>
      <c r="L12" s="20">
        <f t="shared" si="0"/>
        <v>24</v>
      </c>
      <c r="M12" s="16" t="str">
        <f t="shared" si="1"/>
        <v>BAJO</v>
      </c>
      <c r="N12" s="16" t="s">
        <v>44</v>
      </c>
      <c r="O12" s="16"/>
    </row>
    <row r="13" spans="1:15" ht="105.75" customHeight="1" x14ac:dyDescent="0.35">
      <c r="A13" s="7" t="s">
        <v>18</v>
      </c>
      <c r="B13" s="7" t="s">
        <v>18</v>
      </c>
      <c r="C13" s="8" t="s">
        <v>225</v>
      </c>
      <c r="D13" s="21" t="s">
        <v>198</v>
      </c>
      <c r="E13" s="19" t="s">
        <v>35</v>
      </c>
      <c r="F13" s="16" t="s">
        <v>21</v>
      </c>
      <c r="G13" s="17" t="s">
        <v>146</v>
      </c>
      <c r="H13" s="18" t="s">
        <v>22</v>
      </c>
      <c r="I13" s="19">
        <v>4</v>
      </c>
      <c r="J13" s="16">
        <v>3</v>
      </c>
      <c r="K13" s="16">
        <v>2</v>
      </c>
      <c r="L13" s="20">
        <f t="shared" si="0"/>
        <v>24</v>
      </c>
      <c r="M13" s="16" t="str">
        <f t="shared" si="1"/>
        <v>BAJO</v>
      </c>
      <c r="N13" s="16" t="s">
        <v>44</v>
      </c>
      <c r="O13" s="22"/>
    </row>
    <row r="14" spans="1:15" ht="65.150000000000006" customHeight="1" x14ac:dyDescent="0.35">
      <c r="A14" s="22" t="s">
        <v>51</v>
      </c>
      <c r="B14" s="8" t="s">
        <v>147</v>
      </c>
      <c r="C14" s="8" t="s">
        <v>227</v>
      </c>
      <c r="D14" s="15" t="s">
        <v>53</v>
      </c>
      <c r="E14" s="19" t="s">
        <v>38</v>
      </c>
      <c r="F14" s="16" t="s">
        <v>21</v>
      </c>
      <c r="G14" s="17" t="s">
        <v>123</v>
      </c>
      <c r="H14" s="18" t="s">
        <v>39</v>
      </c>
      <c r="I14" s="19">
        <v>4</v>
      </c>
      <c r="J14" s="16">
        <v>3</v>
      </c>
      <c r="K14" s="16">
        <v>3</v>
      </c>
      <c r="L14" s="20">
        <f t="shared" si="0"/>
        <v>36</v>
      </c>
      <c r="M14" s="16" t="str">
        <f t="shared" si="1"/>
        <v>MEDIO</v>
      </c>
      <c r="N14" s="16" t="s">
        <v>461</v>
      </c>
      <c r="O14" s="22"/>
    </row>
    <row r="15" spans="1:15" ht="65.150000000000006" customHeight="1" x14ac:dyDescent="0.35">
      <c r="A15" s="22" t="s">
        <v>51</v>
      </c>
      <c r="B15" s="8" t="s">
        <v>147</v>
      </c>
      <c r="C15" s="8" t="s">
        <v>227</v>
      </c>
      <c r="D15" s="15" t="s">
        <v>105</v>
      </c>
      <c r="E15" s="19" t="s">
        <v>35</v>
      </c>
      <c r="F15" s="16" t="s">
        <v>21</v>
      </c>
      <c r="G15" s="17" t="s">
        <v>110</v>
      </c>
      <c r="H15" s="18" t="s">
        <v>22</v>
      </c>
      <c r="I15" s="19">
        <v>4</v>
      </c>
      <c r="J15" s="16">
        <v>3</v>
      </c>
      <c r="K15" s="16">
        <v>2</v>
      </c>
      <c r="L15" s="20">
        <f t="shared" si="0"/>
        <v>24</v>
      </c>
      <c r="M15" s="16" t="str">
        <f t="shared" si="1"/>
        <v>BAJO</v>
      </c>
      <c r="N15" s="16" t="s">
        <v>44</v>
      </c>
      <c r="O15" s="16"/>
    </row>
    <row r="16" spans="1:15" ht="65.150000000000006" customHeight="1" x14ac:dyDescent="0.35">
      <c r="A16" s="22" t="s">
        <v>51</v>
      </c>
      <c r="B16" s="8" t="s">
        <v>147</v>
      </c>
      <c r="C16" s="8" t="s">
        <v>227</v>
      </c>
      <c r="D16" s="21" t="s">
        <v>198</v>
      </c>
      <c r="E16" s="19" t="s">
        <v>35</v>
      </c>
      <c r="F16" s="16" t="s">
        <v>21</v>
      </c>
      <c r="G16" s="17" t="s">
        <v>146</v>
      </c>
      <c r="H16" s="18" t="s">
        <v>22</v>
      </c>
      <c r="I16" s="19">
        <v>4</v>
      </c>
      <c r="J16" s="16">
        <v>3</v>
      </c>
      <c r="K16" s="16">
        <v>2</v>
      </c>
      <c r="L16" s="20">
        <f t="shared" si="0"/>
        <v>24</v>
      </c>
      <c r="M16" s="16" t="str">
        <f t="shared" si="1"/>
        <v>BAJO</v>
      </c>
      <c r="N16" s="16" t="s">
        <v>44</v>
      </c>
      <c r="O16" s="22"/>
    </row>
    <row r="17" spans="1:15" ht="65.150000000000006" customHeight="1" x14ac:dyDescent="0.35">
      <c r="A17" s="22" t="s">
        <v>51</v>
      </c>
      <c r="B17" s="8" t="s">
        <v>147</v>
      </c>
      <c r="C17" s="8" t="s">
        <v>227</v>
      </c>
      <c r="D17" s="15" t="s">
        <v>42</v>
      </c>
      <c r="E17" s="16" t="s">
        <v>154</v>
      </c>
      <c r="F17" s="16" t="s">
        <v>21</v>
      </c>
      <c r="G17" s="17" t="s">
        <v>155</v>
      </c>
      <c r="H17" s="18" t="s">
        <v>22</v>
      </c>
      <c r="I17" s="19">
        <v>4</v>
      </c>
      <c r="J17" s="16">
        <v>3</v>
      </c>
      <c r="K17" s="16">
        <v>2</v>
      </c>
      <c r="L17" s="20">
        <f t="shared" si="0"/>
        <v>24</v>
      </c>
      <c r="M17" s="16" t="str">
        <f t="shared" si="1"/>
        <v>BAJO</v>
      </c>
      <c r="N17" s="16" t="s">
        <v>43</v>
      </c>
      <c r="O17" s="16"/>
    </row>
    <row r="18" spans="1:15" ht="65.150000000000006" customHeight="1" x14ac:dyDescent="0.35">
      <c r="A18" s="22" t="s">
        <v>51</v>
      </c>
      <c r="B18" s="8" t="s">
        <v>460</v>
      </c>
      <c r="C18" s="8" t="s">
        <v>227</v>
      </c>
      <c r="D18" s="15" t="s">
        <v>211</v>
      </c>
      <c r="E18" s="16" t="s">
        <v>183</v>
      </c>
      <c r="F18" s="16" t="s">
        <v>21</v>
      </c>
      <c r="G18" s="17" t="s">
        <v>112</v>
      </c>
      <c r="H18" s="18" t="s">
        <v>22</v>
      </c>
      <c r="I18" s="19">
        <v>4</v>
      </c>
      <c r="J18" s="16">
        <v>3</v>
      </c>
      <c r="K18" s="16">
        <v>3</v>
      </c>
      <c r="L18" s="20">
        <f t="shared" si="0"/>
        <v>36</v>
      </c>
      <c r="M18" s="16" t="str">
        <f t="shared" si="1"/>
        <v>MEDIO</v>
      </c>
      <c r="N18" s="16" t="s">
        <v>462</v>
      </c>
      <c r="O18" s="16"/>
    </row>
    <row r="19" spans="1:15" ht="86.25" customHeight="1" x14ac:dyDescent="0.35">
      <c r="A19" s="22" t="s">
        <v>51</v>
      </c>
      <c r="B19" s="8" t="s">
        <v>147</v>
      </c>
      <c r="C19" s="8" t="s">
        <v>227</v>
      </c>
      <c r="D19" s="21" t="s">
        <v>156</v>
      </c>
      <c r="E19" s="19" t="s">
        <v>24</v>
      </c>
      <c r="F19" s="16" t="s">
        <v>21</v>
      </c>
      <c r="G19" s="17" t="s">
        <v>186</v>
      </c>
      <c r="H19" s="18" t="s">
        <v>39</v>
      </c>
      <c r="I19" s="19">
        <v>4</v>
      </c>
      <c r="J19" s="16">
        <v>3</v>
      </c>
      <c r="K19" s="16">
        <v>3</v>
      </c>
      <c r="L19" s="20">
        <f t="shared" si="0"/>
        <v>36</v>
      </c>
      <c r="M19" s="16" t="str">
        <f t="shared" si="1"/>
        <v>MEDIO</v>
      </c>
      <c r="N19" s="16" t="s">
        <v>157</v>
      </c>
      <c r="O19" s="21" t="s">
        <v>458</v>
      </c>
    </row>
    <row r="20" spans="1:15" ht="98.25" customHeight="1" x14ac:dyDescent="0.35">
      <c r="A20" s="22" t="s">
        <v>475</v>
      </c>
      <c r="B20" s="24" t="s">
        <v>54</v>
      </c>
      <c r="C20" s="8" t="s">
        <v>228</v>
      </c>
      <c r="D20" s="15" t="s">
        <v>40</v>
      </c>
      <c r="E20" s="19" t="s">
        <v>24</v>
      </c>
      <c r="F20" s="16" t="s">
        <v>21</v>
      </c>
      <c r="G20" s="16" t="s">
        <v>32</v>
      </c>
      <c r="H20" s="18" t="s">
        <v>22</v>
      </c>
      <c r="I20" s="19">
        <v>5</v>
      </c>
      <c r="J20" s="16">
        <v>3</v>
      </c>
      <c r="K20" s="16">
        <v>3</v>
      </c>
      <c r="L20" s="20">
        <f t="shared" si="0"/>
        <v>45</v>
      </c>
      <c r="M20" s="16" t="str">
        <f t="shared" si="1"/>
        <v>MEDIO</v>
      </c>
      <c r="N20" s="16" t="s">
        <v>159</v>
      </c>
      <c r="O20" s="16" t="s">
        <v>467</v>
      </c>
    </row>
    <row r="21" spans="1:15" ht="97.5" customHeight="1" x14ac:dyDescent="0.35">
      <c r="A21" s="22" t="s">
        <v>475</v>
      </c>
      <c r="B21" s="24" t="s">
        <v>141</v>
      </c>
      <c r="C21" s="8" t="s">
        <v>229</v>
      </c>
      <c r="D21" s="15" t="s">
        <v>25</v>
      </c>
      <c r="E21" s="17" t="s">
        <v>158</v>
      </c>
      <c r="F21" s="16" t="s">
        <v>21</v>
      </c>
      <c r="G21" s="17" t="s">
        <v>179</v>
      </c>
      <c r="H21" s="18" t="s">
        <v>39</v>
      </c>
      <c r="I21" s="19">
        <v>4</v>
      </c>
      <c r="J21" s="16">
        <v>3</v>
      </c>
      <c r="K21" s="16">
        <v>3</v>
      </c>
      <c r="L21" s="20">
        <f t="shared" si="0"/>
        <v>36</v>
      </c>
      <c r="M21" s="16" t="str">
        <f t="shared" si="1"/>
        <v>MEDIO</v>
      </c>
      <c r="N21" s="16" t="s">
        <v>159</v>
      </c>
      <c r="O21" s="16" t="s">
        <v>476</v>
      </c>
    </row>
    <row r="22" spans="1:15" ht="65.150000000000006" customHeight="1" x14ac:dyDescent="0.35">
      <c r="A22" s="22" t="s">
        <v>475</v>
      </c>
      <c r="B22" s="24" t="s">
        <v>141</v>
      </c>
      <c r="C22" s="8" t="s">
        <v>228</v>
      </c>
      <c r="D22" s="15" t="s">
        <v>105</v>
      </c>
      <c r="E22" s="19" t="s">
        <v>35</v>
      </c>
      <c r="F22" s="16" t="s">
        <v>21</v>
      </c>
      <c r="G22" s="17" t="s">
        <v>64</v>
      </c>
      <c r="H22" s="18" t="s">
        <v>22</v>
      </c>
      <c r="I22" s="19">
        <v>4</v>
      </c>
      <c r="J22" s="16">
        <v>3</v>
      </c>
      <c r="K22" s="16">
        <v>2</v>
      </c>
      <c r="L22" s="20">
        <f t="shared" si="0"/>
        <v>24</v>
      </c>
      <c r="M22" s="16" t="str">
        <f t="shared" si="1"/>
        <v>BAJO</v>
      </c>
      <c r="N22" s="29" t="s">
        <v>194</v>
      </c>
      <c r="O22" s="16"/>
    </row>
    <row r="23" spans="1:15" ht="65.150000000000006" customHeight="1" x14ac:dyDescent="0.35">
      <c r="A23" s="22" t="s">
        <v>475</v>
      </c>
      <c r="B23" s="24" t="s">
        <v>141</v>
      </c>
      <c r="C23" s="8" t="s">
        <v>228</v>
      </c>
      <c r="D23" s="21" t="s">
        <v>198</v>
      </c>
      <c r="E23" s="19" t="s">
        <v>35</v>
      </c>
      <c r="F23" s="16" t="s">
        <v>21</v>
      </c>
      <c r="G23" s="17" t="s">
        <v>146</v>
      </c>
      <c r="H23" s="18" t="s">
        <v>22</v>
      </c>
      <c r="I23" s="19">
        <v>4</v>
      </c>
      <c r="J23" s="16">
        <v>3</v>
      </c>
      <c r="K23" s="16">
        <v>2</v>
      </c>
      <c r="L23" s="20">
        <f t="shared" si="0"/>
        <v>24</v>
      </c>
      <c r="M23" s="16" t="str">
        <f t="shared" si="1"/>
        <v>BAJO</v>
      </c>
      <c r="N23" s="16" t="s">
        <v>194</v>
      </c>
      <c r="O23" s="22"/>
    </row>
    <row r="24" spans="1:15" ht="65.150000000000006" customHeight="1" x14ac:dyDescent="0.35">
      <c r="A24" s="22" t="s">
        <v>475</v>
      </c>
      <c r="B24" s="24" t="s">
        <v>141</v>
      </c>
      <c r="C24" s="8" t="s">
        <v>228</v>
      </c>
      <c r="D24" s="15" t="s">
        <v>136</v>
      </c>
      <c r="E24" s="16" t="s">
        <v>154</v>
      </c>
      <c r="F24" s="16" t="s">
        <v>21</v>
      </c>
      <c r="G24" s="17" t="s">
        <v>155</v>
      </c>
      <c r="H24" s="18" t="s">
        <v>22</v>
      </c>
      <c r="I24" s="19">
        <v>4</v>
      </c>
      <c r="J24" s="16">
        <v>3</v>
      </c>
      <c r="K24" s="16">
        <v>2</v>
      </c>
      <c r="L24" s="20">
        <f t="shared" si="0"/>
        <v>24</v>
      </c>
      <c r="M24" s="16" t="str">
        <f t="shared" si="1"/>
        <v>BAJO</v>
      </c>
      <c r="N24" s="16" t="s">
        <v>196</v>
      </c>
      <c r="O24" s="22"/>
    </row>
    <row r="25" spans="1:15" ht="118.5" customHeight="1" x14ac:dyDescent="0.35">
      <c r="A25" s="22" t="s">
        <v>475</v>
      </c>
      <c r="B25" s="24" t="s">
        <v>141</v>
      </c>
      <c r="C25" s="8" t="s">
        <v>228</v>
      </c>
      <c r="D25" s="21" t="s">
        <v>156</v>
      </c>
      <c r="E25" s="19" t="s">
        <v>108</v>
      </c>
      <c r="F25" s="16" t="s">
        <v>21</v>
      </c>
      <c r="G25" s="17" t="s">
        <v>185</v>
      </c>
      <c r="H25" s="18" t="s">
        <v>39</v>
      </c>
      <c r="I25" s="19">
        <v>4</v>
      </c>
      <c r="J25" s="16">
        <v>3</v>
      </c>
      <c r="K25" s="16">
        <v>3</v>
      </c>
      <c r="L25" s="20">
        <f t="shared" si="0"/>
        <v>36</v>
      </c>
      <c r="M25" s="16" t="str">
        <f t="shared" si="1"/>
        <v>MEDIO</v>
      </c>
      <c r="N25" s="16" t="s">
        <v>171</v>
      </c>
      <c r="O25" s="18" t="s">
        <v>459</v>
      </c>
    </row>
    <row r="26" spans="1:15" ht="83.25" customHeight="1" x14ac:dyDescent="0.35">
      <c r="A26" s="22" t="s">
        <v>475</v>
      </c>
      <c r="B26" s="24" t="s">
        <v>141</v>
      </c>
      <c r="C26" s="8" t="s">
        <v>230</v>
      </c>
      <c r="D26" s="15" t="s">
        <v>188</v>
      </c>
      <c r="E26" s="17" t="s">
        <v>158</v>
      </c>
      <c r="F26" s="16" t="s">
        <v>21</v>
      </c>
      <c r="G26" s="17" t="s">
        <v>180</v>
      </c>
      <c r="H26" s="18" t="s">
        <v>22</v>
      </c>
      <c r="I26" s="19">
        <v>4</v>
      </c>
      <c r="J26" s="16">
        <v>3</v>
      </c>
      <c r="K26" s="16">
        <v>2</v>
      </c>
      <c r="L26" s="20">
        <f t="shared" si="0"/>
        <v>24</v>
      </c>
      <c r="M26" s="16" t="str">
        <f t="shared" si="1"/>
        <v>BAJO</v>
      </c>
      <c r="N26" s="16" t="s">
        <v>159</v>
      </c>
      <c r="O26" s="18" t="s">
        <v>455</v>
      </c>
    </row>
    <row r="27" spans="1:15" ht="84.75" customHeight="1" x14ac:dyDescent="0.35">
      <c r="A27" s="22" t="s">
        <v>18</v>
      </c>
      <c r="B27" s="22" t="s">
        <v>19</v>
      </c>
      <c r="C27" s="17" t="s">
        <v>231</v>
      </c>
      <c r="D27" s="15" t="s">
        <v>118</v>
      </c>
      <c r="E27" s="16" t="s">
        <v>20</v>
      </c>
      <c r="F27" s="16" t="s">
        <v>21</v>
      </c>
      <c r="G27" s="17" t="s">
        <v>109</v>
      </c>
      <c r="H27" s="18" t="s">
        <v>22</v>
      </c>
      <c r="I27" s="19">
        <v>5</v>
      </c>
      <c r="J27" s="16">
        <v>3</v>
      </c>
      <c r="K27" s="16">
        <v>4</v>
      </c>
      <c r="L27" s="20">
        <f t="shared" si="0"/>
        <v>60</v>
      </c>
      <c r="M27" s="16" t="str">
        <f t="shared" si="1"/>
        <v>MEDIO</v>
      </c>
      <c r="N27" s="16" t="s">
        <v>143</v>
      </c>
      <c r="O27" s="16" t="s">
        <v>174</v>
      </c>
    </row>
    <row r="28" spans="1:15" ht="78.75" customHeight="1" x14ac:dyDescent="0.35">
      <c r="A28" s="22" t="s">
        <v>18</v>
      </c>
      <c r="B28" s="22" t="s">
        <v>23</v>
      </c>
      <c r="C28" s="16" t="s">
        <v>232</v>
      </c>
      <c r="D28" s="21" t="s">
        <v>121</v>
      </c>
      <c r="E28" s="16" t="s">
        <v>20</v>
      </c>
      <c r="F28" s="16" t="s">
        <v>21</v>
      </c>
      <c r="G28" s="17" t="s">
        <v>109</v>
      </c>
      <c r="H28" s="18" t="s">
        <v>22</v>
      </c>
      <c r="I28" s="19">
        <v>4</v>
      </c>
      <c r="J28" s="16">
        <v>3</v>
      </c>
      <c r="K28" s="16">
        <v>3</v>
      </c>
      <c r="L28" s="20">
        <f t="shared" si="0"/>
        <v>36</v>
      </c>
      <c r="M28" s="16" t="str">
        <f t="shared" si="1"/>
        <v>MEDIO</v>
      </c>
      <c r="N28" s="16"/>
      <c r="O28" s="16" t="s">
        <v>164</v>
      </c>
    </row>
    <row r="29" spans="1:15" ht="93.75" customHeight="1" x14ac:dyDescent="0.35">
      <c r="A29" s="22" t="s">
        <v>18</v>
      </c>
      <c r="B29" s="22" t="s">
        <v>19</v>
      </c>
      <c r="C29" s="16" t="s">
        <v>233</v>
      </c>
      <c r="D29" s="15" t="s">
        <v>118</v>
      </c>
      <c r="E29" s="16" t="str">
        <f>E27</f>
        <v>Aire</v>
      </c>
      <c r="F29" s="16" t="s">
        <v>21</v>
      </c>
      <c r="G29" s="16" t="str">
        <f>G27</f>
        <v>Alteración de la calidad del aire por emisiones</v>
      </c>
      <c r="H29" s="18" t="s">
        <v>22</v>
      </c>
      <c r="I29" s="19">
        <v>5</v>
      </c>
      <c r="J29" s="16">
        <v>3</v>
      </c>
      <c r="K29" s="16">
        <v>4</v>
      </c>
      <c r="L29" s="20">
        <f t="shared" si="0"/>
        <v>60</v>
      </c>
      <c r="M29" s="16" t="str">
        <f t="shared" si="1"/>
        <v>MEDIO</v>
      </c>
      <c r="N29" s="16" t="s">
        <v>143</v>
      </c>
      <c r="O29" s="16" t="s">
        <v>174</v>
      </c>
    </row>
    <row r="30" spans="1:15" ht="93.75" customHeight="1" x14ac:dyDescent="0.35">
      <c r="A30" s="22" t="s">
        <v>18</v>
      </c>
      <c r="B30" s="22" t="s">
        <v>19</v>
      </c>
      <c r="C30" s="16" t="s">
        <v>233</v>
      </c>
      <c r="D30" s="21" t="s">
        <v>121</v>
      </c>
      <c r="E30" s="16" t="s">
        <v>20</v>
      </c>
      <c r="F30" s="16" t="s">
        <v>21</v>
      </c>
      <c r="G30" s="17" t="s">
        <v>109</v>
      </c>
      <c r="H30" s="18" t="s">
        <v>22</v>
      </c>
      <c r="I30" s="19">
        <v>5</v>
      </c>
      <c r="J30" s="16">
        <v>3</v>
      </c>
      <c r="K30" s="16">
        <v>4</v>
      </c>
      <c r="L30" s="20">
        <f t="shared" si="0"/>
        <v>60</v>
      </c>
      <c r="M30" s="16" t="str">
        <f t="shared" si="1"/>
        <v>MEDIO</v>
      </c>
      <c r="N30" s="16"/>
      <c r="O30" s="16" t="s">
        <v>164</v>
      </c>
    </row>
    <row r="31" spans="1:15" ht="108.75" customHeight="1" x14ac:dyDescent="0.35">
      <c r="A31" s="22" t="s">
        <v>18</v>
      </c>
      <c r="B31" s="22" t="s">
        <v>19</v>
      </c>
      <c r="C31" s="16" t="s">
        <v>233</v>
      </c>
      <c r="D31" s="15" t="s">
        <v>166</v>
      </c>
      <c r="E31" s="16" t="s">
        <v>20</v>
      </c>
      <c r="F31" s="16" t="s">
        <v>21</v>
      </c>
      <c r="G31" s="17" t="s">
        <v>125</v>
      </c>
      <c r="H31" s="18" t="s">
        <v>22</v>
      </c>
      <c r="I31" s="19">
        <v>4</v>
      </c>
      <c r="J31" s="16">
        <v>3</v>
      </c>
      <c r="K31" s="16">
        <v>2</v>
      </c>
      <c r="L31" s="20">
        <f t="shared" si="0"/>
        <v>24</v>
      </c>
      <c r="M31" s="16" t="str">
        <f t="shared" si="1"/>
        <v>BAJO</v>
      </c>
      <c r="N31" s="16" t="s">
        <v>140</v>
      </c>
      <c r="O31" s="16" t="s">
        <v>163</v>
      </c>
    </row>
    <row r="32" spans="1:15" ht="87.75" customHeight="1" x14ac:dyDescent="0.35">
      <c r="A32" s="22" t="s">
        <v>18</v>
      </c>
      <c r="B32" s="22" t="s">
        <v>19</v>
      </c>
      <c r="C32" s="16" t="s">
        <v>233</v>
      </c>
      <c r="D32" s="15" t="s">
        <v>27</v>
      </c>
      <c r="E32" s="16" t="s">
        <v>127</v>
      </c>
      <c r="F32" s="16" t="s">
        <v>28</v>
      </c>
      <c r="G32" s="17" t="s">
        <v>126</v>
      </c>
      <c r="H32" s="18" t="s">
        <v>22</v>
      </c>
      <c r="I32" s="19">
        <v>2</v>
      </c>
      <c r="J32" s="16">
        <v>3</v>
      </c>
      <c r="K32" s="16">
        <v>2</v>
      </c>
      <c r="L32" s="20">
        <f t="shared" si="0"/>
        <v>12</v>
      </c>
      <c r="M32" s="16" t="str">
        <f t="shared" si="1"/>
        <v>BAJO</v>
      </c>
      <c r="N32" s="16" t="s">
        <v>435</v>
      </c>
      <c r="O32" s="16" t="s">
        <v>436</v>
      </c>
    </row>
    <row r="33" spans="1:15" ht="64.5" customHeight="1" x14ac:dyDescent="0.35">
      <c r="A33" s="22" t="s">
        <v>18</v>
      </c>
      <c r="B33" s="22" t="s">
        <v>19</v>
      </c>
      <c r="C33" s="16" t="s">
        <v>234</v>
      </c>
      <c r="D33" s="15" t="s">
        <v>134</v>
      </c>
      <c r="E33" s="16" t="s">
        <v>20</v>
      </c>
      <c r="F33" s="16" t="s">
        <v>21</v>
      </c>
      <c r="G33" s="16" t="s">
        <v>29</v>
      </c>
      <c r="H33" s="18" t="s">
        <v>22</v>
      </c>
      <c r="I33" s="19">
        <v>4</v>
      </c>
      <c r="J33" s="16">
        <v>3</v>
      </c>
      <c r="K33" s="16">
        <v>3</v>
      </c>
      <c r="L33" s="20">
        <f t="shared" si="0"/>
        <v>36</v>
      </c>
      <c r="M33" s="16" t="str">
        <f t="shared" si="1"/>
        <v>MEDIO</v>
      </c>
      <c r="N33" s="16" t="s">
        <v>437</v>
      </c>
      <c r="O33" s="16" t="s">
        <v>161</v>
      </c>
    </row>
    <row r="34" spans="1:15" ht="65.150000000000006" customHeight="1" x14ac:dyDescent="0.35">
      <c r="A34" s="22" t="s">
        <v>18</v>
      </c>
      <c r="B34" s="22" t="s">
        <v>19</v>
      </c>
      <c r="C34" s="25" t="s">
        <v>152</v>
      </c>
      <c r="D34" s="15" t="s">
        <v>219</v>
      </c>
      <c r="E34" s="16" t="s">
        <v>30</v>
      </c>
      <c r="F34" s="16" t="s">
        <v>21</v>
      </c>
      <c r="G34" s="16" t="s">
        <v>126</v>
      </c>
      <c r="H34" s="18" t="s">
        <v>22</v>
      </c>
      <c r="I34" s="19">
        <v>3</v>
      </c>
      <c r="J34" s="16">
        <v>3</v>
      </c>
      <c r="K34" s="16">
        <v>3</v>
      </c>
      <c r="L34" s="20">
        <f t="shared" si="0"/>
        <v>27</v>
      </c>
      <c r="M34" s="16" t="str">
        <f t="shared" si="1"/>
        <v>MEDIO</v>
      </c>
      <c r="N34" s="16" t="s">
        <v>478</v>
      </c>
      <c r="O34" s="16" t="s">
        <v>479</v>
      </c>
    </row>
    <row r="35" spans="1:15" ht="93" customHeight="1" x14ac:dyDescent="0.35">
      <c r="A35" s="22" t="s">
        <v>18</v>
      </c>
      <c r="B35" s="22" t="s">
        <v>23</v>
      </c>
      <c r="C35" s="17" t="s">
        <v>235</v>
      </c>
      <c r="D35" s="21" t="s">
        <v>148</v>
      </c>
      <c r="E35" s="16" t="s">
        <v>38</v>
      </c>
      <c r="F35" s="16" t="s">
        <v>21</v>
      </c>
      <c r="G35" s="17" t="s">
        <v>149</v>
      </c>
      <c r="H35" s="18" t="s">
        <v>39</v>
      </c>
      <c r="I35" s="19">
        <v>5</v>
      </c>
      <c r="J35" s="16">
        <v>3</v>
      </c>
      <c r="K35" s="16">
        <v>5</v>
      </c>
      <c r="L35" s="20">
        <f t="shared" si="0"/>
        <v>75</v>
      </c>
      <c r="M35" s="16" t="str">
        <f t="shared" si="1"/>
        <v>ALTO.</v>
      </c>
      <c r="N35" s="16" t="s">
        <v>438</v>
      </c>
      <c r="O35" s="16"/>
    </row>
    <row r="36" spans="1:15" ht="93" customHeight="1" x14ac:dyDescent="0.35">
      <c r="A36" s="22" t="s">
        <v>18</v>
      </c>
      <c r="B36" s="22" t="s">
        <v>23</v>
      </c>
      <c r="C36" s="17" t="s">
        <v>235</v>
      </c>
      <c r="D36" s="21" t="s">
        <v>148</v>
      </c>
      <c r="E36" s="16" t="s">
        <v>175</v>
      </c>
      <c r="F36" s="16" t="s">
        <v>21</v>
      </c>
      <c r="G36" s="17" t="s">
        <v>176</v>
      </c>
      <c r="H36" s="18" t="s">
        <v>39</v>
      </c>
      <c r="I36" s="19">
        <v>5</v>
      </c>
      <c r="J36" s="16">
        <v>3</v>
      </c>
      <c r="K36" s="16">
        <v>5</v>
      </c>
      <c r="L36" s="20">
        <f t="shared" si="0"/>
        <v>75</v>
      </c>
      <c r="M36" s="16" t="str">
        <f t="shared" si="1"/>
        <v>ALTO.</v>
      </c>
      <c r="N36" s="110" t="s">
        <v>438</v>
      </c>
      <c r="O36" s="16"/>
    </row>
    <row r="37" spans="1:15" ht="107.25" customHeight="1" x14ac:dyDescent="0.35">
      <c r="A37" s="22" t="s">
        <v>18</v>
      </c>
      <c r="B37" s="22" t="s">
        <v>23</v>
      </c>
      <c r="C37" s="17" t="s">
        <v>236</v>
      </c>
      <c r="D37" s="21" t="s">
        <v>129</v>
      </c>
      <c r="E37" s="17" t="s">
        <v>38</v>
      </c>
      <c r="F37" s="17" t="s">
        <v>21</v>
      </c>
      <c r="G37" s="17" t="s">
        <v>150</v>
      </c>
      <c r="H37" s="18" t="s">
        <v>39</v>
      </c>
      <c r="I37" s="19">
        <v>5</v>
      </c>
      <c r="J37" s="16">
        <v>3</v>
      </c>
      <c r="K37" s="16">
        <v>5</v>
      </c>
      <c r="L37" s="20">
        <f t="shared" si="0"/>
        <v>75</v>
      </c>
      <c r="M37" s="16" t="str">
        <f t="shared" si="1"/>
        <v>ALTO.</v>
      </c>
      <c r="N37" s="16" t="s">
        <v>438</v>
      </c>
      <c r="O37" s="16"/>
    </row>
    <row r="38" spans="1:15" ht="107.25" customHeight="1" x14ac:dyDescent="0.35">
      <c r="A38" s="22" t="s">
        <v>18</v>
      </c>
      <c r="B38" s="22" t="s">
        <v>41</v>
      </c>
      <c r="C38" s="16" t="s">
        <v>237</v>
      </c>
      <c r="D38" s="21" t="s">
        <v>177</v>
      </c>
      <c r="E38" s="17" t="s">
        <v>38</v>
      </c>
      <c r="F38" s="17" t="s">
        <v>21</v>
      </c>
      <c r="G38" s="17" t="s">
        <v>149</v>
      </c>
      <c r="H38" s="18" t="s">
        <v>39</v>
      </c>
      <c r="I38" s="19">
        <v>5</v>
      </c>
      <c r="J38" s="16">
        <v>3</v>
      </c>
      <c r="K38" s="16">
        <v>4</v>
      </c>
      <c r="L38" s="20">
        <f t="shared" ref="L38:L48" si="2">+I38*J38*K38</f>
        <v>60</v>
      </c>
      <c r="M38" s="16" t="str">
        <f t="shared" ref="M38:M48" si="3">IF(H38="-",IF(L38&lt;=26,"BAJO",IF(L38&lt;=74,"MEDIO",IF(L38&lt;=125,"ALTO"))),IF(H38="+",IF(L38&lt;=26,"BAJO.",IF(L38&lt;=74,"MEDIO",IF(L38&lt;=125,"ALTO."))),"ERROR"))</f>
        <v>MEDIO</v>
      </c>
      <c r="N38" s="16" t="s">
        <v>480</v>
      </c>
      <c r="O38" s="16"/>
    </row>
    <row r="39" spans="1:15" ht="65.150000000000006" customHeight="1" x14ac:dyDescent="0.35">
      <c r="A39" s="22" t="s">
        <v>18</v>
      </c>
      <c r="B39" s="22" t="s">
        <v>41</v>
      </c>
      <c r="C39" s="16" t="s">
        <v>238</v>
      </c>
      <c r="D39" s="15" t="s">
        <v>105</v>
      </c>
      <c r="E39" s="16" t="s">
        <v>35</v>
      </c>
      <c r="F39" s="16" t="s">
        <v>21</v>
      </c>
      <c r="G39" s="26" t="s">
        <v>110</v>
      </c>
      <c r="H39" s="18" t="s">
        <v>22</v>
      </c>
      <c r="I39" s="19">
        <v>4</v>
      </c>
      <c r="J39" s="16">
        <v>3</v>
      </c>
      <c r="K39" s="16">
        <v>2</v>
      </c>
      <c r="L39" s="20">
        <f t="shared" si="2"/>
        <v>24</v>
      </c>
      <c r="M39" s="16" t="str">
        <f t="shared" si="3"/>
        <v>BAJO</v>
      </c>
      <c r="N39" s="16" t="s">
        <v>44</v>
      </c>
      <c r="O39" s="110"/>
    </row>
    <row r="40" spans="1:15" ht="65.150000000000006" customHeight="1" x14ac:dyDescent="0.35">
      <c r="A40" s="22" t="s">
        <v>18</v>
      </c>
      <c r="B40" s="22" t="s">
        <v>41</v>
      </c>
      <c r="C40" s="16" t="s">
        <v>238</v>
      </c>
      <c r="D40" s="21" t="s">
        <v>198</v>
      </c>
      <c r="E40" s="16" t="s">
        <v>35</v>
      </c>
      <c r="F40" s="16" t="s">
        <v>21</v>
      </c>
      <c r="G40" s="17" t="s">
        <v>146</v>
      </c>
      <c r="H40" s="18" t="s">
        <v>22</v>
      </c>
      <c r="I40" s="19">
        <v>4</v>
      </c>
      <c r="J40" s="16">
        <v>3</v>
      </c>
      <c r="K40" s="16">
        <v>2</v>
      </c>
      <c r="L40" s="20">
        <f t="shared" si="2"/>
        <v>24</v>
      </c>
      <c r="M40" s="16" t="str">
        <f t="shared" si="3"/>
        <v>BAJO</v>
      </c>
      <c r="N40" s="16" t="s">
        <v>44</v>
      </c>
      <c r="O40" s="16"/>
    </row>
    <row r="41" spans="1:15" ht="65.150000000000006" customHeight="1" x14ac:dyDescent="0.35">
      <c r="A41" s="22" t="s">
        <v>18</v>
      </c>
      <c r="B41" s="22" t="s">
        <v>41</v>
      </c>
      <c r="C41" s="16" t="s">
        <v>239</v>
      </c>
      <c r="D41" s="15" t="s">
        <v>42</v>
      </c>
      <c r="E41" s="16" t="s">
        <v>154</v>
      </c>
      <c r="F41" s="16" t="s">
        <v>21</v>
      </c>
      <c r="G41" s="17" t="s">
        <v>155</v>
      </c>
      <c r="H41" s="18" t="s">
        <v>22</v>
      </c>
      <c r="I41" s="19">
        <v>4</v>
      </c>
      <c r="J41" s="16">
        <v>3</v>
      </c>
      <c r="K41" s="16">
        <v>2</v>
      </c>
      <c r="L41" s="20">
        <f t="shared" si="2"/>
        <v>24</v>
      </c>
      <c r="M41" s="16" t="str">
        <f t="shared" si="3"/>
        <v>BAJO</v>
      </c>
      <c r="N41" s="16" t="s">
        <v>43</v>
      </c>
      <c r="O41" s="27"/>
    </row>
    <row r="42" spans="1:15" ht="65.150000000000006" customHeight="1" x14ac:dyDescent="0.35">
      <c r="A42" s="22" t="s">
        <v>18</v>
      </c>
      <c r="B42" s="22" t="s">
        <v>18</v>
      </c>
      <c r="C42" s="16" t="s">
        <v>240</v>
      </c>
      <c r="D42" s="15" t="s">
        <v>45</v>
      </c>
      <c r="E42" s="10" t="s">
        <v>158</v>
      </c>
      <c r="F42" s="16" t="s">
        <v>21</v>
      </c>
      <c r="G42" s="17" t="s">
        <v>187</v>
      </c>
      <c r="H42" s="18" t="s">
        <v>22</v>
      </c>
      <c r="I42" s="19">
        <v>4</v>
      </c>
      <c r="J42" s="16">
        <v>3</v>
      </c>
      <c r="K42" s="16">
        <v>2</v>
      </c>
      <c r="L42" s="20">
        <f t="shared" si="2"/>
        <v>24</v>
      </c>
      <c r="M42" s="16" t="str">
        <f t="shared" si="3"/>
        <v>BAJO</v>
      </c>
      <c r="N42" s="16" t="s">
        <v>46</v>
      </c>
      <c r="O42" s="16"/>
    </row>
    <row r="43" spans="1:15" ht="87" customHeight="1" x14ac:dyDescent="0.35">
      <c r="A43" s="22" t="s">
        <v>18</v>
      </c>
      <c r="B43" s="22" t="s">
        <v>31</v>
      </c>
      <c r="C43" s="16" t="s">
        <v>241</v>
      </c>
      <c r="D43" s="15" t="s">
        <v>178</v>
      </c>
      <c r="E43" s="16" t="s">
        <v>38</v>
      </c>
      <c r="F43" s="16" t="s">
        <v>21</v>
      </c>
      <c r="G43" s="17" t="s">
        <v>149</v>
      </c>
      <c r="H43" s="18" t="s">
        <v>39</v>
      </c>
      <c r="I43" s="19">
        <v>5</v>
      </c>
      <c r="J43" s="16">
        <v>3</v>
      </c>
      <c r="K43" s="16">
        <v>4</v>
      </c>
      <c r="L43" s="20">
        <f t="shared" si="2"/>
        <v>60</v>
      </c>
      <c r="M43" s="16" t="str">
        <f t="shared" si="3"/>
        <v>MEDIO</v>
      </c>
      <c r="N43" s="16" t="s">
        <v>441</v>
      </c>
      <c r="O43" s="16"/>
    </row>
    <row r="44" spans="1:15" ht="65.150000000000006" customHeight="1" x14ac:dyDescent="0.35">
      <c r="A44" s="22" t="s">
        <v>18</v>
      </c>
      <c r="B44" s="22" t="s">
        <v>31</v>
      </c>
      <c r="C44" s="16" t="s">
        <v>442</v>
      </c>
      <c r="D44" s="15" t="s">
        <v>118</v>
      </c>
      <c r="E44" s="16" t="str">
        <f>E29</f>
        <v>Aire</v>
      </c>
      <c r="F44" s="16" t="s">
        <v>21</v>
      </c>
      <c r="G44" s="17" t="str">
        <f>G29</f>
        <v>Alteración de la calidad del aire por emisiones</v>
      </c>
      <c r="H44" s="18" t="s">
        <v>22</v>
      </c>
      <c r="I44" s="19">
        <v>5</v>
      </c>
      <c r="J44" s="16">
        <v>3</v>
      </c>
      <c r="K44" s="16">
        <v>2</v>
      </c>
      <c r="L44" s="20">
        <f t="shared" si="2"/>
        <v>30</v>
      </c>
      <c r="M44" s="16" t="str">
        <f t="shared" si="3"/>
        <v>MEDIO</v>
      </c>
      <c r="N44" s="16" t="s">
        <v>439</v>
      </c>
      <c r="O44" s="16" t="s">
        <v>440</v>
      </c>
    </row>
    <row r="45" spans="1:15" ht="65.150000000000006" customHeight="1" x14ac:dyDescent="0.35">
      <c r="A45" s="22" t="s">
        <v>18</v>
      </c>
      <c r="B45" s="22" t="s">
        <v>31</v>
      </c>
      <c r="C45" s="16" t="s">
        <v>442</v>
      </c>
      <c r="D45" s="21" t="s">
        <v>121</v>
      </c>
      <c r="E45" s="16" t="s">
        <v>20</v>
      </c>
      <c r="F45" s="16" t="s">
        <v>21</v>
      </c>
      <c r="G45" s="17" t="s">
        <v>109</v>
      </c>
      <c r="H45" s="18" t="s">
        <v>22</v>
      </c>
      <c r="I45" s="19">
        <v>4</v>
      </c>
      <c r="J45" s="16">
        <v>3</v>
      </c>
      <c r="K45" s="16">
        <v>2</v>
      </c>
      <c r="L45" s="20">
        <f t="shared" si="2"/>
        <v>24</v>
      </c>
      <c r="M45" s="16" t="str">
        <f t="shared" si="3"/>
        <v>BAJO</v>
      </c>
      <c r="N45" s="16" t="s">
        <v>36</v>
      </c>
      <c r="O45" s="16" t="s">
        <v>206</v>
      </c>
    </row>
    <row r="46" spans="1:15" ht="65.150000000000006" customHeight="1" x14ac:dyDescent="0.35">
      <c r="A46" s="22" t="s">
        <v>18</v>
      </c>
      <c r="B46" s="22" t="s">
        <v>31</v>
      </c>
      <c r="C46" s="16" t="s">
        <v>442</v>
      </c>
      <c r="D46" s="21" t="s">
        <v>128</v>
      </c>
      <c r="E46" s="16" t="s">
        <v>20</v>
      </c>
      <c r="F46" s="16" t="s">
        <v>21</v>
      </c>
      <c r="G46" s="16" t="s">
        <v>29</v>
      </c>
      <c r="H46" s="18" t="s">
        <v>22</v>
      </c>
      <c r="I46" s="19">
        <v>4</v>
      </c>
      <c r="J46" s="16">
        <v>3</v>
      </c>
      <c r="K46" s="16">
        <v>2</v>
      </c>
      <c r="L46" s="20">
        <f t="shared" si="2"/>
        <v>24</v>
      </c>
      <c r="M46" s="16" t="str">
        <f t="shared" si="3"/>
        <v>BAJO</v>
      </c>
      <c r="N46" s="16" t="s">
        <v>443</v>
      </c>
      <c r="O46" s="16"/>
    </row>
    <row r="47" spans="1:15" ht="67.5" customHeight="1" x14ac:dyDescent="0.35">
      <c r="A47" s="22" t="s">
        <v>18</v>
      </c>
      <c r="B47" s="22" t="s">
        <v>37</v>
      </c>
      <c r="C47" s="16" t="s">
        <v>444</v>
      </c>
      <c r="D47" s="15" t="s">
        <v>40</v>
      </c>
      <c r="E47" s="16" t="s">
        <v>24</v>
      </c>
      <c r="F47" s="16" t="s">
        <v>21</v>
      </c>
      <c r="G47" s="17" t="s">
        <v>130</v>
      </c>
      <c r="H47" s="18" t="s">
        <v>22</v>
      </c>
      <c r="I47" s="19">
        <v>2</v>
      </c>
      <c r="J47" s="16">
        <v>3</v>
      </c>
      <c r="K47" s="16">
        <v>2</v>
      </c>
      <c r="L47" s="20">
        <f t="shared" si="2"/>
        <v>12</v>
      </c>
      <c r="M47" s="16" t="str">
        <f t="shared" si="3"/>
        <v>BAJO</v>
      </c>
      <c r="N47" s="16" t="s">
        <v>160</v>
      </c>
      <c r="O47" s="16" t="s">
        <v>467</v>
      </c>
    </row>
    <row r="48" spans="1:15" ht="93.75" customHeight="1" x14ac:dyDescent="0.35">
      <c r="A48" s="22" t="s">
        <v>18</v>
      </c>
      <c r="B48" s="22" t="s">
        <v>37</v>
      </c>
      <c r="C48" s="16" t="s">
        <v>242</v>
      </c>
      <c r="D48" s="21" t="s">
        <v>156</v>
      </c>
      <c r="E48" s="16" t="s">
        <v>108</v>
      </c>
      <c r="F48" s="16" t="s">
        <v>21</v>
      </c>
      <c r="G48" s="17" t="str">
        <f>G25</f>
        <v xml:space="preserve"> Reducción de la contaminación de suelo / Disminución en el  consumos recurso naturales</v>
      </c>
      <c r="H48" s="18" t="s">
        <v>39</v>
      </c>
      <c r="I48" s="19">
        <v>2</v>
      </c>
      <c r="J48" s="16">
        <v>3</v>
      </c>
      <c r="K48" s="16">
        <v>3</v>
      </c>
      <c r="L48" s="20">
        <f t="shared" si="2"/>
        <v>18</v>
      </c>
      <c r="M48" s="16" t="str">
        <f t="shared" si="3"/>
        <v>BAJO.</v>
      </c>
      <c r="N48" s="16" t="s">
        <v>157</v>
      </c>
      <c r="O48" s="16" t="s">
        <v>465</v>
      </c>
    </row>
    <row r="49" spans="1:15" ht="65.150000000000006" customHeight="1" x14ac:dyDescent="0.35">
      <c r="A49" s="22" t="s">
        <v>18</v>
      </c>
      <c r="B49" s="22" t="s">
        <v>47</v>
      </c>
      <c r="C49" s="16" t="s">
        <v>243</v>
      </c>
      <c r="D49" s="15" t="s">
        <v>25</v>
      </c>
      <c r="E49" s="17" t="s">
        <v>158</v>
      </c>
      <c r="F49" s="16" t="s">
        <v>21</v>
      </c>
      <c r="G49" s="17" t="s">
        <v>107</v>
      </c>
      <c r="H49" s="18" t="s">
        <v>22</v>
      </c>
      <c r="I49" s="19">
        <v>4</v>
      </c>
      <c r="J49" s="16">
        <v>3</v>
      </c>
      <c r="K49" s="16">
        <v>2</v>
      </c>
      <c r="L49" s="20">
        <f t="shared" ref="L49:L78" si="4">+I49*J49*K49</f>
        <v>24</v>
      </c>
      <c r="M49" s="16" t="str">
        <f t="shared" ref="M49:M78" si="5">IF(H49="-",IF(L49&lt;=26,"BAJO",IF(L49&lt;=74,"MEDIO",IF(L49&lt;=125,"ALTO"))),IF(H49="+",IF(L49&lt;=26,"BAJO.",IF(L49&lt;=74,"MEDIO",IF(L49&lt;=125,"ALTO."))),"ERROR"))</f>
        <v>BAJO</v>
      </c>
      <c r="N49" s="16" t="s">
        <v>26</v>
      </c>
      <c r="O49" s="16" t="s">
        <v>455</v>
      </c>
    </row>
    <row r="50" spans="1:15" ht="65.150000000000006" customHeight="1" x14ac:dyDescent="0.35">
      <c r="A50" s="22" t="s">
        <v>18</v>
      </c>
      <c r="B50" s="22" t="s">
        <v>47</v>
      </c>
      <c r="C50" s="16" t="s">
        <v>446</v>
      </c>
      <c r="D50" s="21" t="s">
        <v>118</v>
      </c>
      <c r="E50" s="16" t="s">
        <v>181</v>
      </c>
      <c r="F50" s="16" t="s">
        <v>21</v>
      </c>
      <c r="G50" s="16" t="e">
        <f>#REF!</f>
        <v>#REF!</v>
      </c>
      <c r="H50" s="18" t="s">
        <v>22</v>
      </c>
      <c r="I50" s="19">
        <v>5</v>
      </c>
      <c r="J50" s="16">
        <v>3</v>
      </c>
      <c r="K50" s="16">
        <v>2</v>
      </c>
      <c r="L50" s="20">
        <f t="shared" si="4"/>
        <v>30</v>
      </c>
      <c r="M50" s="16" t="str">
        <f t="shared" si="5"/>
        <v>MEDIO</v>
      </c>
      <c r="N50" s="16" t="s">
        <v>447</v>
      </c>
      <c r="O50" s="16" t="s">
        <v>174</v>
      </c>
    </row>
    <row r="51" spans="1:15" ht="72.75" customHeight="1" x14ac:dyDescent="0.35">
      <c r="A51" s="22" t="s">
        <v>18</v>
      </c>
      <c r="B51" s="22" t="s">
        <v>47</v>
      </c>
      <c r="C51" s="16" t="s">
        <v>446</v>
      </c>
      <c r="D51" s="108" t="s">
        <v>121</v>
      </c>
      <c r="E51" s="16" t="s">
        <v>20</v>
      </c>
      <c r="F51" s="16" t="s">
        <v>21</v>
      </c>
      <c r="G51" s="17" t="s">
        <v>109</v>
      </c>
      <c r="H51" s="18" t="s">
        <v>22</v>
      </c>
      <c r="I51" s="19">
        <v>4</v>
      </c>
      <c r="J51" s="16">
        <v>3</v>
      </c>
      <c r="K51" s="16">
        <v>2</v>
      </c>
      <c r="L51" s="20">
        <f t="shared" si="4"/>
        <v>24</v>
      </c>
      <c r="M51" s="16" t="str">
        <f t="shared" si="5"/>
        <v>BAJO</v>
      </c>
      <c r="N51" s="16" t="s">
        <v>481</v>
      </c>
      <c r="O51" s="16" t="s">
        <v>448</v>
      </c>
    </row>
    <row r="52" spans="1:15" ht="62" x14ac:dyDescent="0.35">
      <c r="A52" s="22" t="s">
        <v>18</v>
      </c>
      <c r="B52" s="22" t="s">
        <v>47</v>
      </c>
      <c r="C52" s="16" t="s">
        <v>244</v>
      </c>
      <c r="D52" s="109" t="s">
        <v>25</v>
      </c>
      <c r="E52" s="17" t="s">
        <v>158</v>
      </c>
      <c r="F52" s="16" t="s">
        <v>21</v>
      </c>
      <c r="G52" s="17" t="s">
        <v>180</v>
      </c>
      <c r="H52" s="18" t="s">
        <v>22</v>
      </c>
      <c r="I52" s="19">
        <v>3</v>
      </c>
      <c r="J52" s="16">
        <v>3</v>
      </c>
      <c r="K52" s="16">
        <v>2</v>
      </c>
      <c r="L52" s="20">
        <f t="shared" si="4"/>
        <v>18</v>
      </c>
      <c r="M52" s="16" t="str">
        <f t="shared" si="5"/>
        <v>BAJO</v>
      </c>
      <c r="N52" s="16" t="s">
        <v>26</v>
      </c>
      <c r="O52" s="16" t="s">
        <v>199</v>
      </c>
    </row>
    <row r="53" spans="1:15" ht="87.75" customHeight="1" x14ac:dyDescent="0.35">
      <c r="A53" s="22" t="s">
        <v>18</v>
      </c>
      <c r="B53" s="22" t="s">
        <v>47</v>
      </c>
      <c r="C53" s="16" t="s">
        <v>244</v>
      </c>
      <c r="D53" s="15" t="s">
        <v>204</v>
      </c>
      <c r="E53" s="16" t="s">
        <v>24</v>
      </c>
      <c r="F53" s="16" t="s">
        <v>21</v>
      </c>
      <c r="G53" s="16" t="s">
        <v>112</v>
      </c>
      <c r="H53" s="18" t="s">
        <v>22</v>
      </c>
      <c r="I53" s="19">
        <v>3</v>
      </c>
      <c r="J53" s="16">
        <v>3</v>
      </c>
      <c r="K53" s="16">
        <v>2</v>
      </c>
      <c r="L53" s="20">
        <f t="shared" si="4"/>
        <v>18</v>
      </c>
      <c r="M53" s="16" t="str">
        <f t="shared" si="5"/>
        <v>BAJO</v>
      </c>
      <c r="N53" s="16" t="s">
        <v>26</v>
      </c>
      <c r="O53" s="16" t="s">
        <v>449</v>
      </c>
    </row>
    <row r="54" spans="1:15" ht="102" customHeight="1" x14ac:dyDescent="0.35">
      <c r="A54" s="22" t="s">
        <v>18</v>
      </c>
      <c r="B54" s="22" t="s">
        <v>48</v>
      </c>
      <c r="C54" s="16" t="s">
        <v>246</v>
      </c>
      <c r="D54" s="15" t="s">
        <v>49</v>
      </c>
      <c r="E54" s="16" t="s">
        <v>38</v>
      </c>
      <c r="F54" s="16" t="s">
        <v>21</v>
      </c>
      <c r="G54" s="16" t="s">
        <v>50</v>
      </c>
      <c r="H54" s="18" t="s">
        <v>39</v>
      </c>
      <c r="I54" s="19">
        <v>5</v>
      </c>
      <c r="J54" s="16">
        <v>3</v>
      </c>
      <c r="K54" s="16">
        <v>4</v>
      </c>
      <c r="L54" s="20">
        <f t="shared" si="4"/>
        <v>60</v>
      </c>
      <c r="M54" s="16" t="str">
        <f t="shared" si="5"/>
        <v>MEDIO</v>
      </c>
      <c r="N54" s="16" t="s">
        <v>173</v>
      </c>
      <c r="O54" s="16"/>
    </row>
    <row r="55" spans="1:15" ht="119.25" customHeight="1" x14ac:dyDescent="0.35">
      <c r="A55" s="22" t="s">
        <v>55</v>
      </c>
      <c r="B55" s="22" t="s">
        <v>56</v>
      </c>
      <c r="C55" s="16" t="s">
        <v>247</v>
      </c>
      <c r="D55" s="15" t="s">
        <v>119</v>
      </c>
      <c r="E55" s="16" t="s">
        <v>182</v>
      </c>
      <c r="F55" s="16" t="s">
        <v>21</v>
      </c>
      <c r="G55" s="17" t="s">
        <v>168</v>
      </c>
      <c r="H55" s="18" t="s">
        <v>22</v>
      </c>
      <c r="I55" s="19">
        <v>3</v>
      </c>
      <c r="J55" s="16">
        <v>3</v>
      </c>
      <c r="K55" s="16">
        <v>4</v>
      </c>
      <c r="L55" s="20">
        <f t="shared" si="4"/>
        <v>36</v>
      </c>
      <c r="M55" s="16" t="str">
        <f t="shared" si="5"/>
        <v>MEDIO</v>
      </c>
      <c r="N55" s="16" t="s">
        <v>157</v>
      </c>
      <c r="O55" s="16" t="s">
        <v>463</v>
      </c>
    </row>
    <row r="56" spans="1:15" ht="100.5" customHeight="1" x14ac:dyDescent="0.35">
      <c r="A56" s="22" t="s">
        <v>55</v>
      </c>
      <c r="B56" s="22" t="s">
        <v>56</v>
      </c>
      <c r="C56" s="16" t="s">
        <v>248</v>
      </c>
      <c r="D56" s="15" t="s">
        <v>209</v>
      </c>
      <c r="E56" s="17" t="s">
        <v>131</v>
      </c>
      <c r="F56" s="16" t="s">
        <v>21</v>
      </c>
      <c r="G56" s="16" t="e">
        <f>#REF!</f>
        <v>#REF!</v>
      </c>
      <c r="H56" s="18" t="s">
        <v>22</v>
      </c>
      <c r="I56" s="19">
        <v>4</v>
      </c>
      <c r="J56" s="16">
        <v>3</v>
      </c>
      <c r="K56" s="16">
        <v>3</v>
      </c>
      <c r="L56" s="20">
        <f t="shared" si="4"/>
        <v>36</v>
      </c>
      <c r="M56" s="16" t="str">
        <f t="shared" si="5"/>
        <v>MEDIO</v>
      </c>
      <c r="N56" s="16" t="s">
        <v>171</v>
      </c>
      <c r="O56" s="16" t="s">
        <v>464</v>
      </c>
    </row>
    <row r="57" spans="1:15" ht="96.75" customHeight="1" x14ac:dyDescent="0.35">
      <c r="A57" s="28" t="s">
        <v>55</v>
      </c>
      <c r="B57" s="22" t="s">
        <v>56</v>
      </c>
      <c r="C57" s="16" t="s">
        <v>249</v>
      </c>
      <c r="D57" s="21" t="s">
        <v>156</v>
      </c>
      <c r="E57" s="16" t="s">
        <v>24</v>
      </c>
      <c r="F57" s="16" t="s">
        <v>21</v>
      </c>
      <c r="G57" s="17" t="s">
        <v>185</v>
      </c>
      <c r="H57" s="18" t="s">
        <v>39</v>
      </c>
      <c r="I57" s="19">
        <v>4</v>
      </c>
      <c r="J57" s="16">
        <v>3</v>
      </c>
      <c r="K57" s="16">
        <v>4</v>
      </c>
      <c r="L57" s="20">
        <f t="shared" si="4"/>
        <v>48</v>
      </c>
      <c r="M57" s="16" t="str">
        <f t="shared" si="5"/>
        <v>MEDIO</v>
      </c>
      <c r="N57" s="16" t="s">
        <v>157</v>
      </c>
      <c r="O57" s="16" t="s">
        <v>465</v>
      </c>
    </row>
    <row r="58" spans="1:15" ht="96.75" customHeight="1" x14ac:dyDescent="0.35">
      <c r="A58" s="22" t="s">
        <v>55</v>
      </c>
      <c r="B58" s="22" t="s">
        <v>56</v>
      </c>
      <c r="C58" s="16" t="s">
        <v>245</v>
      </c>
      <c r="D58" s="21" t="s">
        <v>209</v>
      </c>
      <c r="E58" s="16" t="s">
        <v>30</v>
      </c>
      <c r="F58" s="16" t="s">
        <v>21</v>
      </c>
      <c r="G58" s="16" t="s">
        <v>190</v>
      </c>
      <c r="H58" s="18" t="s">
        <v>22</v>
      </c>
      <c r="I58" s="19">
        <v>2</v>
      </c>
      <c r="J58" s="16">
        <v>3</v>
      </c>
      <c r="K58" s="16">
        <v>2</v>
      </c>
      <c r="L58" s="20">
        <f t="shared" si="4"/>
        <v>12</v>
      </c>
      <c r="M58" s="16" t="str">
        <f t="shared" si="5"/>
        <v>BAJO</v>
      </c>
      <c r="N58" s="16" t="s">
        <v>170</v>
      </c>
      <c r="O58" s="16" t="s">
        <v>466</v>
      </c>
    </row>
    <row r="59" spans="1:15" ht="108.75" customHeight="1" x14ac:dyDescent="0.35">
      <c r="A59" s="22" t="s">
        <v>55</v>
      </c>
      <c r="B59" s="22" t="s">
        <v>56</v>
      </c>
      <c r="C59" s="17" t="s">
        <v>250</v>
      </c>
      <c r="D59" s="21" t="s">
        <v>209</v>
      </c>
      <c r="E59" s="17" t="s">
        <v>132</v>
      </c>
      <c r="F59" s="16" t="s">
        <v>21</v>
      </c>
      <c r="G59" s="16" t="e">
        <f>G56</f>
        <v>#REF!</v>
      </c>
      <c r="H59" s="18" t="s">
        <v>22</v>
      </c>
      <c r="I59" s="19">
        <v>4</v>
      </c>
      <c r="J59" s="16">
        <v>3</v>
      </c>
      <c r="K59" s="16">
        <v>3</v>
      </c>
      <c r="L59" s="20">
        <f t="shared" si="4"/>
        <v>36</v>
      </c>
      <c r="M59" s="16" t="str">
        <f t="shared" si="5"/>
        <v>MEDIO</v>
      </c>
      <c r="N59" s="16" t="s">
        <v>171</v>
      </c>
      <c r="O59" s="16" t="s">
        <v>466</v>
      </c>
    </row>
    <row r="60" spans="1:15" ht="108.75" customHeight="1" x14ac:dyDescent="0.35">
      <c r="A60" s="22" t="s">
        <v>55</v>
      </c>
      <c r="B60" s="22" t="s">
        <v>56</v>
      </c>
      <c r="C60" s="17" t="s">
        <v>250</v>
      </c>
      <c r="D60" s="15" t="s">
        <v>42</v>
      </c>
      <c r="E60" s="16" t="s">
        <v>154</v>
      </c>
      <c r="F60" s="16" t="s">
        <v>21</v>
      </c>
      <c r="G60" s="17" t="s">
        <v>192</v>
      </c>
      <c r="H60" s="18" t="s">
        <v>22</v>
      </c>
      <c r="I60" s="19">
        <v>4</v>
      </c>
      <c r="J60" s="16">
        <v>3</v>
      </c>
      <c r="K60" s="16">
        <v>3</v>
      </c>
      <c r="L60" s="20">
        <f t="shared" si="4"/>
        <v>36</v>
      </c>
      <c r="M60" s="16" t="str">
        <f t="shared" si="5"/>
        <v>MEDIO</v>
      </c>
      <c r="N60" s="16" t="s">
        <v>43</v>
      </c>
      <c r="O60" s="16" t="s">
        <v>174</v>
      </c>
    </row>
    <row r="61" spans="1:15" ht="90" customHeight="1" x14ac:dyDescent="0.35">
      <c r="A61" s="28" t="s">
        <v>55</v>
      </c>
      <c r="B61" s="22" t="s">
        <v>56</v>
      </c>
      <c r="C61" s="27" t="s">
        <v>249</v>
      </c>
      <c r="D61" s="15" t="s">
        <v>40</v>
      </c>
      <c r="E61" s="16" t="s">
        <v>24</v>
      </c>
      <c r="F61" s="16" t="s">
        <v>21</v>
      </c>
      <c r="G61" s="16" t="s">
        <v>32</v>
      </c>
      <c r="H61" s="18" t="s">
        <v>22</v>
      </c>
      <c r="I61" s="19">
        <v>4</v>
      </c>
      <c r="J61" s="16">
        <v>1</v>
      </c>
      <c r="K61" s="16">
        <v>3</v>
      </c>
      <c r="L61" s="20">
        <f t="shared" si="4"/>
        <v>12</v>
      </c>
      <c r="M61" s="16" t="str">
        <f t="shared" si="5"/>
        <v>BAJO</v>
      </c>
      <c r="N61" s="16" t="s">
        <v>26</v>
      </c>
      <c r="O61" s="16" t="s">
        <v>467</v>
      </c>
    </row>
    <row r="62" spans="1:15" ht="90" customHeight="1" x14ac:dyDescent="0.35">
      <c r="A62" s="22" t="s">
        <v>55</v>
      </c>
      <c r="B62" s="22" t="s">
        <v>56</v>
      </c>
      <c r="C62" s="16" t="s">
        <v>251</v>
      </c>
      <c r="D62" s="15" t="s">
        <v>66</v>
      </c>
      <c r="E62" s="16" t="s">
        <v>24</v>
      </c>
      <c r="F62" s="16" t="s">
        <v>21</v>
      </c>
      <c r="G62" s="16" t="s">
        <v>202</v>
      </c>
      <c r="H62" s="18" t="s">
        <v>22</v>
      </c>
      <c r="I62" s="19">
        <v>4</v>
      </c>
      <c r="J62" s="16">
        <v>3</v>
      </c>
      <c r="K62" s="16">
        <v>2</v>
      </c>
      <c r="L62" s="20">
        <f t="shared" si="4"/>
        <v>24</v>
      </c>
      <c r="M62" s="16" t="str">
        <f t="shared" si="5"/>
        <v>BAJO</v>
      </c>
      <c r="N62" s="16" t="s">
        <v>468</v>
      </c>
      <c r="O62" s="16"/>
    </row>
    <row r="63" spans="1:15" ht="90" customHeight="1" x14ac:dyDescent="0.35">
      <c r="A63" s="22" t="s">
        <v>55</v>
      </c>
      <c r="B63" s="22" t="s">
        <v>57</v>
      </c>
      <c r="C63" s="17" t="s">
        <v>252</v>
      </c>
      <c r="D63" s="15" t="s">
        <v>193</v>
      </c>
      <c r="E63" s="16" t="s">
        <v>108</v>
      </c>
      <c r="F63" s="16" t="s">
        <v>21</v>
      </c>
      <c r="G63" s="16" t="s">
        <v>32</v>
      </c>
      <c r="H63" s="18" t="s">
        <v>22</v>
      </c>
      <c r="I63" s="19">
        <v>4</v>
      </c>
      <c r="J63" s="16">
        <v>1</v>
      </c>
      <c r="K63" s="16">
        <v>3</v>
      </c>
      <c r="L63" s="20">
        <f t="shared" si="4"/>
        <v>12</v>
      </c>
      <c r="M63" s="16" t="str">
        <f t="shared" si="5"/>
        <v>BAJO</v>
      </c>
      <c r="N63" s="16" t="s">
        <v>26</v>
      </c>
      <c r="O63" s="16" t="s">
        <v>469</v>
      </c>
    </row>
    <row r="64" spans="1:15" ht="94.5" customHeight="1" x14ac:dyDescent="0.35">
      <c r="A64" s="22" t="s">
        <v>55</v>
      </c>
      <c r="B64" s="22" t="s">
        <v>57</v>
      </c>
      <c r="C64" s="17" t="s">
        <v>252</v>
      </c>
      <c r="D64" s="21" t="s">
        <v>209</v>
      </c>
      <c r="E64" s="17" t="s">
        <v>30</v>
      </c>
      <c r="F64" s="17" t="s">
        <v>21</v>
      </c>
      <c r="G64" s="17" t="s">
        <v>113</v>
      </c>
      <c r="H64" s="18" t="s">
        <v>22</v>
      </c>
      <c r="I64" s="19">
        <v>4</v>
      </c>
      <c r="J64" s="16">
        <v>3</v>
      </c>
      <c r="K64" s="16">
        <v>3</v>
      </c>
      <c r="L64" s="20">
        <f t="shared" si="4"/>
        <v>36</v>
      </c>
      <c r="M64" s="16" t="str">
        <f t="shared" si="5"/>
        <v>MEDIO</v>
      </c>
      <c r="N64" s="16" t="s">
        <v>171</v>
      </c>
      <c r="O64" s="16" t="s">
        <v>466</v>
      </c>
    </row>
    <row r="65" spans="1:15" ht="78.5" customHeight="1" x14ac:dyDescent="0.35">
      <c r="A65" s="22" t="s">
        <v>55</v>
      </c>
      <c r="B65" s="22" t="s">
        <v>57</v>
      </c>
      <c r="C65" s="17" t="s">
        <v>252</v>
      </c>
      <c r="D65" s="15" t="s">
        <v>27</v>
      </c>
      <c r="E65" s="16" t="s">
        <v>127</v>
      </c>
      <c r="F65" s="17" t="s">
        <v>28</v>
      </c>
      <c r="G65" s="17" t="s">
        <v>113</v>
      </c>
      <c r="H65" s="18" t="s">
        <v>22</v>
      </c>
      <c r="I65" s="19">
        <v>2</v>
      </c>
      <c r="J65" s="16">
        <v>3</v>
      </c>
      <c r="K65" s="16">
        <v>2</v>
      </c>
      <c r="L65" s="20">
        <f t="shared" si="4"/>
        <v>12</v>
      </c>
      <c r="M65" s="16" t="str">
        <f t="shared" si="5"/>
        <v>BAJO</v>
      </c>
      <c r="N65" s="16" t="s">
        <v>470</v>
      </c>
      <c r="O65" s="16" t="s">
        <v>162</v>
      </c>
    </row>
    <row r="66" spans="1:15" ht="51.75" customHeight="1" x14ac:dyDescent="0.35">
      <c r="A66" s="22" t="s">
        <v>55</v>
      </c>
      <c r="B66" s="22" t="s">
        <v>56</v>
      </c>
      <c r="C66" s="16" t="s">
        <v>253</v>
      </c>
      <c r="D66" s="15" t="s">
        <v>214</v>
      </c>
      <c r="E66" s="16" t="s">
        <v>117</v>
      </c>
      <c r="F66" s="17" t="s">
        <v>21</v>
      </c>
      <c r="G66" s="17" t="s">
        <v>213</v>
      </c>
      <c r="H66" s="18" t="s">
        <v>22</v>
      </c>
      <c r="I66" s="19">
        <v>5</v>
      </c>
      <c r="J66" s="16">
        <v>3</v>
      </c>
      <c r="K66" s="16">
        <v>2</v>
      </c>
      <c r="L66" s="20">
        <f t="shared" si="4"/>
        <v>30</v>
      </c>
      <c r="M66" s="16" t="str">
        <f t="shared" si="5"/>
        <v>MEDIO</v>
      </c>
      <c r="N66" s="16"/>
      <c r="O66" s="16" t="s">
        <v>215</v>
      </c>
    </row>
    <row r="67" spans="1:15" ht="139.5" customHeight="1" x14ac:dyDescent="0.35">
      <c r="A67" s="22" t="s">
        <v>55</v>
      </c>
      <c r="B67" s="22" t="s">
        <v>56</v>
      </c>
      <c r="C67" s="16" t="s">
        <v>254</v>
      </c>
      <c r="D67" s="21" t="s">
        <v>209</v>
      </c>
      <c r="E67" s="16" t="s">
        <v>30</v>
      </c>
      <c r="F67" s="16" t="s">
        <v>21</v>
      </c>
      <c r="G67" s="16" t="s">
        <v>126</v>
      </c>
      <c r="H67" s="18" t="s">
        <v>22</v>
      </c>
      <c r="I67" s="19">
        <v>4</v>
      </c>
      <c r="J67" s="16">
        <v>3</v>
      </c>
      <c r="K67" s="16">
        <v>3</v>
      </c>
      <c r="L67" s="20">
        <f t="shared" si="4"/>
        <v>36</v>
      </c>
      <c r="M67" s="16" t="str">
        <f t="shared" si="5"/>
        <v>MEDIO</v>
      </c>
      <c r="N67" s="16" t="s">
        <v>169</v>
      </c>
      <c r="O67" s="16" t="s">
        <v>471</v>
      </c>
    </row>
    <row r="68" spans="1:15" ht="69" customHeight="1" x14ac:dyDescent="0.35">
      <c r="A68" s="22" t="s">
        <v>55</v>
      </c>
      <c r="B68" s="22" t="s">
        <v>58</v>
      </c>
      <c r="C68" s="16" t="s">
        <v>255</v>
      </c>
      <c r="D68" s="15" t="s">
        <v>119</v>
      </c>
      <c r="E68" s="17" t="s">
        <v>158</v>
      </c>
      <c r="F68" s="16" t="s">
        <v>21</v>
      </c>
      <c r="G68" s="16" t="s">
        <v>187</v>
      </c>
      <c r="H68" s="18" t="s">
        <v>22</v>
      </c>
      <c r="I68" s="19">
        <v>3</v>
      </c>
      <c r="J68" s="16">
        <v>3</v>
      </c>
      <c r="K68" s="16">
        <v>2</v>
      </c>
      <c r="L68" s="20">
        <f t="shared" si="4"/>
        <v>18</v>
      </c>
      <c r="M68" s="16" t="str">
        <f t="shared" si="5"/>
        <v>BAJO</v>
      </c>
      <c r="N68" s="16" t="s">
        <v>26</v>
      </c>
      <c r="O68" s="16" t="s">
        <v>472</v>
      </c>
    </row>
    <row r="69" spans="1:15" ht="118.5" customHeight="1" x14ac:dyDescent="0.35">
      <c r="A69" s="28" t="s">
        <v>55</v>
      </c>
      <c r="B69" s="22" t="s">
        <v>58</v>
      </c>
      <c r="C69" s="27" t="s">
        <v>256</v>
      </c>
      <c r="D69" s="21" t="s">
        <v>209</v>
      </c>
      <c r="E69" s="17" t="s">
        <v>30</v>
      </c>
      <c r="F69" s="16" t="s">
        <v>21</v>
      </c>
      <c r="G69" s="16" t="e">
        <f>G59</f>
        <v>#REF!</v>
      </c>
      <c r="H69" s="18" t="s">
        <v>22</v>
      </c>
      <c r="I69" s="19">
        <v>2</v>
      </c>
      <c r="J69" s="16">
        <v>3</v>
      </c>
      <c r="K69" s="16">
        <v>3</v>
      </c>
      <c r="L69" s="20">
        <f t="shared" si="4"/>
        <v>18</v>
      </c>
      <c r="M69" s="16" t="str">
        <f t="shared" si="5"/>
        <v>BAJO</v>
      </c>
      <c r="N69" s="16" t="s">
        <v>169</v>
      </c>
      <c r="O69" s="16" t="s">
        <v>473</v>
      </c>
    </row>
    <row r="70" spans="1:15" ht="62.25" customHeight="1" x14ac:dyDescent="0.35">
      <c r="A70" s="22" t="s">
        <v>55</v>
      </c>
      <c r="B70" s="22" t="s">
        <v>59</v>
      </c>
      <c r="C70" s="16" t="s">
        <v>257</v>
      </c>
      <c r="D70" s="15" t="s">
        <v>27</v>
      </c>
      <c r="E70" s="16" t="s">
        <v>127</v>
      </c>
      <c r="F70" s="16" t="s">
        <v>28</v>
      </c>
      <c r="G70" s="16" t="s">
        <v>122</v>
      </c>
      <c r="H70" s="18" t="s">
        <v>22</v>
      </c>
      <c r="I70" s="19">
        <v>2</v>
      </c>
      <c r="J70" s="16">
        <v>3</v>
      </c>
      <c r="K70" s="16">
        <v>2</v>
      </c>
      <c r="L70" s="20">
        <f t="shared" si="4"/>
        <v>12</v>
      </c>
      <c r="M70" s="16" t="str">
        <f t="shared" si="5"/>
        <v>BAJO</v>
      </c>
      <c r="N70" s="16" t="s">
        <v>470</v>
      </c>
      <c r="O70" s="16" t="s">
        <v>162</v>
      </c>
    </row>
    <row r="71" spans="1:15" ht="62.25" customHeight="1" x14ac:dyDescent="0.35">
      <c r="A71" s="22" t="s">
        <v>55</v>
      </c>
      <c r="B71" s="22" t="s">
        <v>59</v>
      </c>
      <c r="C71" s="16" t="s">
        <v>257</v>
      </c>
      <c r="D71" s="15" t="s">
        <v>166</v>
      </c>
      <c r="E71" s="17" t="s">
        <v>165</v>
      </c>
      <c r="F71" s="16" t="s">
        <v>21</v>
      </c>
      <c r="G71" s="16" t="s">
        <v>106</v>
      </c>
      <c r="H71" s="18" t="s">
        <v>22</v>
      </c>
      <c r="I71" s="19">
        <v>2</v>
      </c>
      <c r="J71" s="16">
        <v>1</v>
      </c>
      <c r="K71" s="16">
        <v>2</v>
      </c>
      <c r="L71" s="20">
        <f t="shared" si="4"/>
        <v>4</v>
      </c>
      <c r="M71" s="16" t="str">
        <f t="shared" si="5"/>
        <v>BAJO</v>
      </c>
      <c r="N71" s="16" t="s">
        <v>36</v>
      </c>
      <c r="O71" s="29" t="s">
        <v>207</v>
      </c>
    </row>
    <row r="72" spans="1:15" ht="66.75" customHeight="1" x14ac:dyDescent="0.35">
      <c r="A72" s="22" t="s">
        <v>55</v>
      </c>
      <c r="B72" s="22" t="s">
        <v>59</v>
      </c>
      <c r="C72" s="16" t="s">
        <v>257</v>
      </c>
      <c r="D72" s="15" t="s">
        <v>66</v>
      </c>
      <c r="E72" s="16" t="s">
        <v>24</v>
      </c>
      <c r="F72" s="16" t="s">
        <v>21</v>
      </c>
      <c r="G72" s="16" t="s">
        <v>202</v>
      </c>
      <c r="H72" s="18" t="s">
        <v>22</v>
      </c>
      <c r="I72" s="19">
        <v>3</v>
      </c>
      <c r="J72" s="16">
        <v>1</v>
      </c>
      <c r="K72" s="16">
        <v>3</v>
      </c>
      <c r="L72" s="30">
        <f t="shared" si="4"/>
        <v>9</v>
      </c>
      <c r="M72" s="16" t="str">
        <f t="shared" si="5"/>
        <v>BAJO</v>
      </c>
      <c r="N72" s="16" t="s">
        <v>468</v>
      </c>
      <c r="O72" s="16"/>
    </row>
    <row r="73" spans="1:15" ht="89.25" customHeight="1" x14ac:dyDescent="0.35">
      <c r="A73" s="22" t="s">
        <v>55</v>
      </c>
      <c r="B73" s="22" t="s">
        <v>55</v>
      </c>
      <c r="C73" s="16" t="s">
        <v>258</v>
      </c>
      <c r="D73" s="15" t="s">
        <v>105</v>
      </c>
      <c r="E73" s="16" t="s">
        <v>111</v>
      </c>
      <c r="F73" s="16" t="s">
        <v>21</v>
      </c>
      <c r="G73" s="16" t="s">
        <v>110</v>
      </c>
      <c r="H73" s="18" t="s">
        <v>22</v>
      </c>
      <c r="I73" s="19">
        <v>4</v>
      </c>
      <c r="J73" s="16">
        <v>3</v>
      </c>
      <c r="K73" s="16">
        <v>2</v>
      </c>
      <c r="L73" s="30">
        <f t="shared" si="4"/>
        <v>24</v>
      </c>
      <c r="M73" s="16" t="str">
        <f t="shared" si="5"/>
        <v>BAJO</v>
      </c>
      <c r="N73" s="16" t="s">
        <v>167</v>
      </c>
      <c r="O73" s="16"/>
    </row>
    <row r="74" spans="1:15" ht="78.75" customHeight="1" x14ac:dyDescent="0.35">
      <c r="A74" s="22" t="s">
        <v>55</v>
      </c>
      <c r="B74" s="22" t="s">
        <v>55</v>
      </c>
      <c r="C74" s="16" t="s">
        <v>258</v>
      </c>
      <c r="D74" s="21" t="s">
        <v>198</v>
      </c>
      <c r="E74" s="16" t="s">
        <v>111</v>
      </c>
      <c r="F74" s="16" t="s">
        <v>21</v>
      </c>
      <c r="G74" s="17" t="s">
        <v>146</v>
      </c>
      <c r="H74" s="18" t="s">
        <v>22</v>
      </c>
      <c r="I74" s="19">
        <v>4</v>
      </c>
      <c r="J74" s="16">
        <v>3</v>
      </c>
      <c r="K74" s="16">
        <v>2</v>
      </c>
      <c r="L74" s="20">
        <f t="shared" si="4"/>
        <v>24</v>
      </c>
      <c r="M74" s="16" t="str">
        <f t="shared" si="5"/>
        <v>BAJO</v>
      </c>
      <c r="N74" s="16" t="s">
        <v>44</v>
      </c>
      <c r="O74" s="16"/>
    </row>
    <row r="75" spans="1:15" ht="75.75" customHeight="1" x14ac:dyDescent="0.35">
      <c r="A75" s="22" t="s">
        <v>55</v>
      </c>
      <c r="B75" s="22" t="s">
        <v>60</v>
      </c>
      <c r="C75" s="16" t="s">
        <v>259</v>
      </c>
      <c r="D75" s="15" t="s">
        <v>40</v>
      </c>
      <c r="E75" s="16" t="s">
        <v>24</v>
      </c>
      <c r="F75" s="16" t="s">
        <v>21</v>
      </c>
      <c r="G75" s="17" t="s">
        <v>133</v>
      </c>
      <c r="H75" s="18" t="s">
        <v>22</v>
      </c>
      <c r="I75" s="19">
        <v>4</v>
      </c>
      <c r="J75" s="16">
        <v>1</v>
      </c>
      <c r="K75" s="16">
        <v>3</v>
      </c>
      <c r="L75" s="20">
        <f t="shared" si="4"/>
        <v>12</v>
      </c>
      <c r="M75" s="16" t="str">
        <f t="shared" si="5"/>
        <v>BAJO</v>
      </c>
      <c r="N75" s="16" t="s">
        <v>474</v>
      </c>
      <c r="O75" s="16" t="s">
        <v>467</v>
      </c>
    </row>
    <row r="76" spans="1:15" ht="80.25" customHeight="1" x14ac:dyDescent="0.35">
      <c r="A76" s="22" t="s">
        <v>55</v>
      </c>
      <c r="B76" s="22" t="s">
        <v>60</v>
      </c>
      <c r="C76" s="16" t="s">
        <v>260</v>
      </c>
      <c r="D76" s="15" t="s">
        <v>134</v>
      </c>
      <c r="E76" s="16" t="s">
        <v>20</v>
      </c>
      <c r="F76" s="16" t="s">
        <v>21</v>
      </c>
      <c r="G76" s="16" t="s">
        <v>29</v>
      </c>
      <c r="H76" s="18" t="s">
        <v>22</v>
      </c>
      <c r="I76" s="19">
        <v>4</v>
      </c>
      <c r="J76" s="16">
        <v>3</v>
      </c>
      <c r="K76" s="16">
        <v>2</v>
      </c>
      <c r="L76" s="20">
        <f t="shared" si="4"/>
        <v>24</v>
      </c>
      <c r="M76" s="16" t="str">
        <f t="shared" si="5"/>
        <v>BAJO</v>
      </c>
      <c r="N76" s="16" t="s">
        <v>140</v>
      </c>
      <c r="O76" s="16" t="s">
        <v>197</v>
      </c>
    </row>
    <row r="77" spans="1:15" ht="67.5" customHeight="1" x14ac:dyDescent="0.35">
      <c r="A77" s="22" t="s">
        <v>55</v>
      </c>
      <c r="B77" s="22" t="s">
        <v>60</v>
      </c>
      <c r="C77" s="16" t="s">
        <v>259</v>
      </c>
      <c r="D77" s="21" t="s">
        <v>121</v>
      </c>
      <c r="E77" s="16" t="s">
        <v>20</v>
      </c>
      <c r="F77" s="16" t="s">
        <v>21</v>
      </c>
      <c r="G77" s="17" t="s">
        <v>109</v>
      </c>
      <c r="H77" s="18" t="s">
        <v>22</v>
      </c>
      <c r="I77" s="19">
        <v>3</v>
      </c>
      <c r="J77" s="16">
        <v>3</v>
      </c>
      <c r="K77" s="16">
        <v>2</v>
      </c>
      <c r="L77" s="20">
        <f t="shared" si="4"/>
        <v>18</v>
      </c>
      <c r="M77" s="16" t="str">
        <f t="shared" si="5"/>
        <v>BAJO</v>
      </c>
      <c r="N77" s="16" t="s">
        <v>140</v>
      </c>
      <c r="O77" s="16"/>
    </row>
    <row r="78" spans="1:15" ht="64.5" customHeight="1" x14ac:dyDescent="0.35">
      <c r="A78" s="22" t="s">
        <v>55</v>
      </c>
      <c r="B78" s="22" t="s">
        <v>60</v>
      </c>
      <c r="C78" s="16" t="s">
        <v>259</v>
      </c>
      <c r="D78" s="15" t="s">
        <v>61</v>
      </c>
      <c r="E78" s="16" t="s">
        <v>20</v>
      </c>
      <c r="F78" s="16" t="s">
        <v>28</v>
      </c>
      <c r="G78" s="17" t="s">
        <v>151</v>
      </c>
      <c r="H78" s="18" t="s">
        <v>22</v>
      </c>
      <c r="I78" s="19">
        <v>1</v>
      </c>
      <c r="J78" s="16">
        <v>1</v>
      </c>
      <c r="K78" s="16">
        <v>3</v>
      </c>
      <c r="L78" s="20">
        <f t="shared" si="4"/>
        <v>3</v>
      </c>
      <c r="M78" s="16" t="str">
        <f t="shared" si="5"/>
        <v>BAJO</v>
      </c>
      <c r="N78" s="16" t="s">
        <v>172</v>
      </c>
      <c r="O78" s="16"/>
    </row>
    <row r="79" spans="1:15" ht="73.5" customHeight="1" x14ac:dyDescent="0.35">
      <c r="A79" s="22" t="s">
        <v>65</v>
      </c>
      <c r="B79" s="22" t="s">
        <v>65</v>
      </c>
      <c r="C79" s="16" t="s">
        <v>261</v>
      </c>
      <c r="D79" s="15" t="s">
        <v>42</v>
      </c>
      <c r="E79" s="16" t="s">
        <v>154</v>
      </c>
      <c r="F79" s="16" t="s">
        <v>21</v>
      </c>
      <c r="G79" s="17" t="s">
        <v>155</v>
      </c>
      <c r="H79" s="18" t="s">
        <v>22</v>
      </c>
      <c r="I79" s="19">
        <v>4</v>
      </c>
      <c r="J79" s="16">
        <v>3</v>
      </c>
      <c r="K79" s="16">
        <v>2</v>
      </c>
      <c r="L79" s="20">
        <f t="shared" ref="L79:L96" si="6">+I79*J79*K79</f>
        <v>24</v>
      </c>
      <c r="M79" s="16" t="str">
        <f t="shared" ref="M79:M96" si="7">IF(H79="-",IF(L79&lt;=26,"BAJO",IF(L79&lt;=74,"MEDIO",IF(L79&lt;=125,"ALTO"))),IF(H79="+",IF(L79&lt;=26,"BAJO.",IF(L79&lt;=74,"MEDIO",IF(L79&lt;=125,"ALTO."))),"ERROR"))</f>
        <v>BAJO</v>
      </c>
      <c r="N79" s="16" t="s">
        <v>43</v>
      </c>
      <c r="O79" s="16"/>
    </row>
    <row r="80" spans="1:15" ht="96" customHeight="1" x14ac:dyDescent="0.35">
      <c r="A80" s="22" t="s">
        <v>65</v>
      </c>
      <c r="B80" s="22" t="s">
        <v>65</v>
      </c>
      <c r="C80" s="16" t="s">
        <v>262</v>
      </c>
      <c r="D80" s="15" t="str">
        <f>D55</f>
        <v>Generación de residuos solidos especiales</v>
      </c>
      <c r="E80" s="17" t="s">
        <v>158</v>
      </c>
      <c r="F80" s="16" t="s">
        <v>21</v>
      </c>
      <c r="G80" s="16" t="s">
        <v>184</v>
      </c>
      <c r="H80" s="18" t="s">
        <v>22</v>
      </c>
      <c r="I80" s="19">
        <v>2</v>
      </c>
      <c r="J80" s="16">
        <v>3</v>
      </c>
      <c r="K80" s="16">
        <v>3</v>
      </c>
      <c r="L80" s="20">
        <f t="shared" si="6"/>
        <v>18</v>
      </c>
      <c r="M80" s="16" t="str">
        <f t="shared" si="7"/>
        <v>BAJO</v>
      </c>
      <c r="N80" s="16" t="s">
        <v>157</v>
      </c>
      <c r="O80" s="16" t="s">
        <v>477</v>
      </c>
    </row>
    <row r="81" spans="1:15" ht="81.75" customHeight="1" x14ac:dyDescent="0.35">
      <c r="A81" s="22" t="s">
        <v>51</v>
      </c>
      <c r="B81" s="8" t="s">
        <v>52</v>
      </c>
      <c r="C81" s="16" t="s">
        <v>263</v>
      </c>
      <c r="D81" s="15" t="s">
        <v>45</v>
      </c>
      <c r="E81" s="10" t="s">
        <v>158</v>
      </c>
      <c r="F81" s="16" t="s">
        <v>21</v>
      </c>
      <c r="G81" s="17" t="str">
        <f>G68</f>
        <v>Contaminación  del recurso hídrico / Contaminación del suelo / Contaminación atmosférica</v>
      </c>
      <c r="H81" s="18" t="s">
        <v>22</v>
      </c>
      <c r="I81" s="19">
        <v>4</v>
      </c>
      <c r="J81" s="16">
        <v>3</v>
      </c>
      <c r="K81" s="16">
        <v>2</v>
      </c>
      <c r="L81" s="20">
        <f t="shared" si="6"/>
        <v>24</v>
      </c>
      <c r="M81" s="16" t="str">
        <f t="shared" si="7"/>
        <v>BAJO</v>
      </c>
      <c r="N81" s="16" t="s">
        <v>46</v>
      </c>
      <c r="O81" s="16"/>
    </row>
    <row r="82" spans="1:15" ht="83.25" customHeight="1" x14ac:dyDescent="0.35">
      <c r="A82" s="22" t="s">
        <v>120</v>
      </c>
      <c r="B82" s="22" t="s">
        <v>120</v>
      </c>
      <c r="C82" s="16" t="s">
        <v>264</v>
      </c>
      <c r="D82" s="21" t="s">
        <v>156</v>
      </c>
      <c r="E82" s="16" t="s">
        <v>108</v>
      </c>
      <c r="F82" s="16" t="s">
        <v>21</v>
      </c>
      <c r="G82" s="17" t="str">
        <f>G57</f>
        <v xml:space="preserve"> Reducción de la contaminación de suelo / Disminución en el  consumos recurso naturales</v>
      </c>
      <c r="H82" s="18" t="s">
        <v>39</v>
      </c>
      <c r="I82" s="19">
        <v>2</v>
      </c>
      <c r="J82" s="16">
        <v>3</v>
      </c>
      <c r="K82" s="16">
        <v>3</v>
      </c>
      <c r="L82" s="20">
        <f t="shared" si="6"/>
        <v>18</v>
      </c>
      <c r="M82" s="16" t="str">
        <f t="shared" si="7"/>
        <v>BAJO.</v>
      </c>
      <c r="N82" s="16" t="s">
        <v>157</v>
      </c>
      <c r="O82" s="16" t="s">
        <v>454</v>
      </c>
    </row>
    <row r="83" spans="1:15" ht="83.25" customHeight="1" x14ac:dyDescent="0.35">
      <c r="A83" s="22" t="s">
        <v>120</v>
      </c>
      <c r="B83" s="22" t="s">
        <v>120</v>
      </c>
      <c r="C83" s="16" t="s">
        <v>264</v>
      </c>
      <c r="D83" s="15" t="s">
        <v>42</v>
      </c>
      <c r="E83" s="16" t="s">
        <v>154</v>
      </c>
      <c r="F83" s="16" t="s">
        <v>21</v>
      </c>
      <c r="G83" s="17" t="s">
        <v>155</v>
      </c>
      <c r="H83" s="18" t="s">
        <v>22</v>
      </c>
      <c r="I83" s="19">
        <v>4</v>
      </c>
      <c r="J83" s="16">
        <v>3</v>
      </c>
      <c r="K83" s="16">
        <v>2</v>
      </c>
      <c r="L83" s="20">
        <f t="shared" si="6"/>
        <v>24</v>
      </c>
      <c r="M83" s="16" t="str">
        <f t="shared" si="7"/>
        <v>BAJO</v>
      </c>
      <c r="N83" s="16" t="s">
        <v>43</v>
      </c>
      <c r="O83" s="16" t="s">
        <v>174</v>
      </c>
    </row>
    <row r="84" spans="1:15" ht="79.5" customHeight="1" x14ac:dyDescent="0.35">
      <c r="A84" s="22" t="s">
        <v>120</v>
      </c>
      <c r="B84" s="22" t="s">
        <v>120</v>
      </c>
      <c r="C84" s="16" t="s">
        <v>264</v>
      </c>
      <c r="D84" s="15" t="s">
        <v>25</v>
      </c>
      <c r="E84" s="17" t="s">
        <v>158</v>
      </c>
      <c r="F84" s="16" t="s">
        <v>21</v>
      </c>
      <c r="G84" s="17" t="s">
        <v>180</v>
      </c>
      <c r="H84" s="18" t="s">
        <v>22</v>
      </c>
      <c r="I84" s="19">
        <v>2</v>
      </c>
      <c r="J84" s="16">
        <v>3</v>
      </c>
      <c r="K84" s="16">
        <v>2</v>
      </c>
      <c r="L84" s="20">
        <f t="shared" si="6"/>
        <v>12</v>
      </c>
      <c r="M84" s="16" t="str">
        <f t="shared" si="7"/>
        <v>BAJO</v>
      </c>
      <c r="N84" s="16" t="s">
        <v>26</v>
      </c>
      <c r="O84" s="16" t="s">
        <v>455</v>
      </c>
    </row>
    <row r="85" spans="1:15" ht="88.5" customHeight="1" x14ac:dyDescent="0.35">
      <c r="A85" s="22" t="s">
        <v>120</v>
      </c>
      <c r="B85" s="22" t="s">
        <v>120</v>
      </c>
      <c r="C85" s="16" t="s">
        <v>264</v>
      </c>
      <c r="D85" s="15" t="s">
        <v>145</v>
      </c>
      <c r="E85" s="16" t="s">
        <v>24</v>
      </c>
      <c r="F85" s="16" t="s">
        <v>205</v>
      </c>
      <c r="G85" s="16" t="s">
        <v>124</v>
      </c>
      <c r="H85" s="18" t="s">
        <v>22</v>
      </c>
      <c r="I85" s="19">
        <v>1</v>
      </c>
      <c r="J85" s="16">
        <v>3</v>
      </c>
      <c r="K85" s="16">
        <v>3</v>
      </c>
      <c r="L85" s="20">
        <f t="shared" si="6"/>
        <v>9</v>
      </c>
      <c r="M85" s="16" t="str">
        <f t="shared" si="7"/>
        <v>BAJO</v>
      </c>
      <c r="N85" s="16" t="s">
        <v>157</v>
      </c>
      <c r="O85" s="16" t="s">
        <v>144</v>
      </c>
    </row>
    <row r="86" spans="1:15" ht="66.75" customHeight="1" x14ac:dyDescent="0.35">
      <c r="A86" s="22" t="s">
        <v>120</v>
      </c>
      <c r="B86" s="22" t="s">
        <v>120</v>
      </c>
      <c r="C86" s="16" t="s">
        <v>265</v>
      </c>
      <c r="D86" s="15" t="s">
        <v>118</v>
      </c>
      <c r="E86" s="16" t="s">
        <v>20</v>
      </c>
      <c r="F86" s="16" t="s">
        <v>21</v>
      </c>
      <c r="G86" s="17" t="s">
        <v>109</v>
      </c>
      <c r="H86" s="31" t="s">
        <v>22</v>
      </c>
      <c r="I86" s="19">
        <v>4</v>
      </c>
      <c r="J86" s="16">
        <v>1</v>
      </c>
      <c r="K86" s="16">
        <v>2</v>
      </c>
      <c r="L86" s="20">
        <f t="shared" si="6"/>
        <v>8</v>
      </c>
      <c r="M86" s="16" t="str">
        <f t="shared" si="7"/>
        <v>BAJO</v>
      </c>
      <c r="N86" s="16" t="s">
        <v>142</v>
      </c>
      <c r="O86" s="16"/>
    </row>
    <row r="87" spans="1:15" ht="70.5" customHeight="1" x14ac:dyDescent="0.35">
      <c r="A87" s="22" t="s">
        <v>120</v>
      </c>
      <c r="B87" s="22" t="s">
        <v>120</v>
      </c>
      <c r="C87" s="16" t="s">
        <v>265</v>
      </c>
      <c r="D87" s="21" t="s">
        <v>121</v>
      </c>
      <c r="E87" s="16" t="s">
        <v>20</v>
      </c>
      <c r="F87" s="16" t="s">
        <v>21</v>
      </c>
      <c r="G87" s="17" t="s">
        <v>109</v>
      </c>
      <c r="H87" s="18" t="s">
        <v>22</v>
      </c>
      <c r="I87" s="19">
        <v>4</v>
      </c>
      <c r="J87" s="16">
        <v>3</v>
      </c>
      <c r="K87" s="16">
        <v>2</v>
      </c>
      <c r="L87" s="20">
        <f t="shared" si="6"/>
        <v>24</v>
      </c>
      <c r="M87" s="16" t="str">
        <f t="shared" si="7"/>
        <v>BAJO</v>
      </c>
      <c r="N87" s="16"/>
      <c r="O87" s="16" t="s">
        <v>33</v>
      </c>
    </row>
    <row r="88" spans="1:15" ht="81" customHeight="1" x14ac:dyDescent="0.35">
      <c r="A88" s="22" t="s">
        <v>120</v>
      </c>
      <c r="B88" s="22" t="s">
        <v>120</v>
      </c>
      <c r="C88" s="16" t="s">
        <v>266</v>
      </c>
      <c r="D88" s="15" t="str">
        <f>D80</f>
        <v>Generación de residuos solidos especiales</v>
      </c>
      <c r="E88" s="17" t="s">
        <v>189</v>
      </c>
      <c r="F88" s="16" t="s">
        <v>21</v>
      </c>
      <c r="G88" s="17" t="str">
        <f>G80</f>
        <v>Degradación del suelo, Contaminación del agua y del suelo</v>
      </c>
      <c r="H88" s="18" t="s">
        <v>22</v>
      </c>
      <c r="I88" s="19">
        <v>1</v>
      </c>
      <c r="J88" s="16">
        <v>3</v>
      </c>
      <c r="K88" s="16">
        <v>3</v>
      </c>
      <c r="L88" s="20">
        <f t="shared" si="6"/>
        <v>9</v>
      </c>
      <c r="M88" s="16" t="str">
        <f t="shared" si="7"/>
        <v>BAJO</v>
      </c>
      <c r="N88" s="16" t="s">
        <v>26</v>
      </c>
      <c r="O88" s="16" t="s">
        <v>456</v>
      </c>
    </row>
    <row r="89" spans="1:15" ht="83.25" customHeight="1" x14ac:dyDescent="0.35">
      <c r="A89" s="22" t="s">
        <v>120</v>
      </c>
      <c r="B89" s="22" t="s">
        <v>120</v>
      </c>
      <c r="C89" s="16" t="s">
        <v>267</v>
      </c>
      <c r="D89" s="15" t="s">
        <v>34</v>
      </c>
      <c r="E89" s="16" t="s">
        <v>35</v>
      </c>
      <c r="F89" s="16" t="s">
        <v>21</v>
      </c>
      <c r="G89" s="17" t="s">
        <v>64</v>
      </c>
      <c r="H89" s="18" t="s">
        <v>22</v>
      </c>
      <c r="I89" s="19">
        <v>4</v>
      </c>
      <c r="J89" s="16">
        <v>3</v>
      </c>
      <c r="K89" s="16">
        <v>2</v>
      </c>
      <c r="L89" s="20">
        <f t="shared" si="6"/>
        <v>24</v>
      </c>
      <c r="M89" s="16" t="str">
        <f t="shared" si="7"/>
        <v>BAJO</v>
      </c>
      <c r="N89" s="16" t="s">
        <v>44</v>
      </c>
      <c r="O89" s="16"/>
    </row>
    <row r="90" spans="1:15" ht="83.25" customHeight="1" x14ac:dyDescent="0.35">
      <c r="A90" s="22" t="s">
        <v>120</v>
      </c>
      <c r="B90" s="22" t="s">
        <v>120</v>
      </c>
      <c r="C90" s="16" t="s">
        <v>268</v>
      </c>
      <c r="D90" s="21" t="s">
        <v>198</v>
      </c>
      <c r="E90" s="16" t="s">
        <v>35</v>
      </c>
      <c r="F90" s="16" t="s">
        <v>21</v>
      </c>
      <c r="G90" s="17" t="s">
        <v>146</v>
      </c>
      <c r="H90" s="18" t="s">
        <v>22</v>
      </c>
      <c r="I90" s="19">
        <v>4</v>
      </c>
      <c r="J90" s="16">
        <v>3</v>
      </c>
      <c r="K90" s="16">
        <v>2</v>
      </c>
      <c r="L90" s="20">
        <f t="shared" si="6"/>
        <v>24</v>
      </c>
      <c r="M90" s="16" t="str">
        <f t="shared" si="7"/>
        <v>BAJO</v>
      </c>
      <c r="N90" s="16" t="s">
        <v>44</v>
      </c>
      <c r="O90" s="16"/>
    </row>
    <row r="91" spans="1:15" ht="88.5" customHeight="1" x14ac:dyDescent="0.35">
      <c r="A91" s="22" t="s">
        <v>120</v>
      </c>
      <c r="B91" s="22" t="s">
        <v>120</v>
      </c>
      <c r="C91" s="16" t="s">
        <v>269</v>
      </c>
      <c r="D91" s="15" t="s">
        <v>66</v>
      </c>
      <c r="E91" s="16" t="s">
        <v>104</v>
      </c>
      <c r="F91" s="16" t="s">
        <v>21</v>
      </c>
      <c r="G91" s="17" t="s">
        <v>203</v>
      </c>
      <c r="H91" s="18" t="s">
        <v>22</v>
      </c>
      <c r="I91" s="19">
        <v>4</v>
      </c>
      <c r="J91" s="16">
        <v>3</v>
      </c>
      <c r="K91" s="16">
        <v>2</v>
      </c>
      <c r="L91" s="20">
        <f t="shared" si="6"/>
        <v>24</v>
      </c>
      <c r="M91" s="16" t="str">
        <f t="shared" si="7"/>
        <v>BAJO</v>
      </c>
      <c r="N91" s="16" t="s">
        <v>457</v>
      </c>
      <c r="O91" s="18"/>
    </row>
    <row r="92" spans="1:15" ht="42" customHeight="1" x14ac:dyDescent="0.35">
      <c r="A92" s="32" t="s">
        <v>120</v>
      </c>
      <c r="B92" s="32" t="s">
        <v>115</v>
      </c>
      <c r="C92" s="21" t="s">
        <v>270</v>
      </c>
      <c r="D92" s="15" t="s">
        <v>34</v>
      </c>
      <c r="E92" s="16" t="s">
        <v>35</v>
      </c>
      <c r="F92" s="16" t="s">
        <v>21</v>
      </c>
      <c r="G92" s="17" t="s">
        <v>64</v>
      </c>
      <c r="H92" s="18" t="s">
        <v>22</v>
      </c>
      <c r="I92" s="18">
        <v>4</v>
      </c>
      <c r="J92" s="18">
        <v>3</v>
      </c>
      <c r="K92" s="18">
        <v>2</v>
      </c>
      <c r="L92" s="20">
        <f t="shared" si="6"/>
        <v>24</v>
      </c>
      <c r="M92" s="16" t="str">
        <f t="shared" si="7"/>
        <v>BAJO</v>
      </c>
      <c r="N92" s="16" t="s">
        <v>44</v>
      </c>
      <c r="O92" s="16"/>
    </row>
    <row r="93" spans="1:15" ht="83.25" customHeight="1" x14ac:dyDescent="0.35">
      <c r="A93" s="32" t="s">
        <v>120</v>
      </c>
      <c r="B93" s="32" t="s">
        <v>115</v>
      </c>
      <c r="C93" s="21" t="s">
        <v>270</v>
      </c>
      <c r="D93" s="21" t="s">
        <v>156</v>
      </c>
      <c r="E93" s="16" t="s">
        <v>108</v>
      </c>
      <c r="F93" s="16" t="s">
        <v>21</v>
      </c>
      <c r="G93" s="17" t="str">
        <f>G82</f>
        <v xml:space="preserve"> Reducción de la contaminación de suelo / Disminución en el  consumos recurso naturales</v>
      </c>
      <c r="H93" s="18" t="s">
        <v>39</v>
      </c>
      <c r="I93" s="18">
        <v>4</v>
      </c>
      <c r="J93" s="18">
        <v>3</v>
      </c>
      <c r="K93" s="18">
        <v>2</v>
      </c>
      <c r="L93" s="20">
        <f t="shared" si="6"/>
        <v>24</v>
      </c>
      <c r="M93" s="16" t="str">
        <f t="shared" si="7"/>
        <v>BAJO.</v>
      </c>
      <c r="N93" s="16" t="s">
        <v>157</v>
      </c>
      <c r="O93" s="21" t="s">
        <v>458</v>
      </c>
    </row>
    <row r="94" spans="1:15" ht="74.25" customHeight="1" x14ac:dyDescent="0.35">
      <c r="A94" s="32" t="s">
        <v>120</v>
      </c>
      <c r="B94" s="32" t="s">
        <v>115</v>
      </c>
      <c r="C94" s="21" t="s">
        <v>271</v>
      </c>
      <c r="D94" s="15" t="s">
        <v>25</v>
      </c>
      <c r="E94" s="17" t="s">
        <v>158</v>
      </c>
      <c r="F94" s="16" t="s">
        <v>21</v>
      </c>
      <c r="G94" s="17" t="s">
        <v>180</v>
      </c>
      <c r="H94" s="18" t="s">
        <v>22</v>
      </c>
      <c r="I94" s="18">
        <v>4</v>
      </c>
      <c r="J94" s="18">
        <v>3</v>
      </c>
      <c r="K94" s="18">
        <v>2</v>
      </c>
      <c r="L94" s="20">
        <f t="shared" si="6"/>
        <v>24</v>
      </c>
      <c r="M94" s="16" t="str">
        <f t="shared" si="7"/>
        <v>BAJO</v>
      </c>
      <c r="N94" s="16" t="s">
        <v>26</v>
      </c>
      <c r="O94" s="18" t="s">
        <v>455</v>
      </c>
    </row>
    <row r="95" spans="1:15" ht="64.5" customHeight="1" x14ac:dyDescent="0.35">
      <c r="A95" s="33" t="s">
        <v>116</v>
      </c>
      <c r="B95" s="32" t="s">
        <v>116</v>
      </c>
      <c r="C95" s="21" t="s">
        <v>272</v>
      </c>
      <c r="D95" s="15" t="s">
        <v>34</v>
      </c>
      <c r="E95" s="16" t="s">
        <v>35</v>
      </c>
      <c r="F95" s="16" t="s">
        <v>21</v>
      </c>
      <c r="G95" s="17" t="s">
        <v>64</v>
      </c>
      <c r="H95" s="18" t="s">
        <v>22</v>
      </c>
      <c r="I95" s="18">
        <v>4</v>
      </c>
      <c r="J95" s="18">
        <v>3</v>
      </c>
      <c r="K95" s="18">
        <v>2</v>
      </c>
      <c r="L95" s="20">
        <f t="shared" si="6"/>
        <v>24</v>
      </c>
      <c r="M95" s="16" t="str">
        <f t="shared" si="7"/>
        <v>BAJO</v>
      </c>
      <c r="N95" s="16" t="s">
        <v>44</v>
      </c>
      <c r="O95" s="16"/>
    </row>
    <row r="96" spans="1:15" ht="64.5" customHeight="1" x14ac:dyDescent="0.35">
      <c r="A96" s="33" t="s">
        <v>116</v>
      </c>
      <c r="B96" s="32" t="s">
        <v>116</v>
      </c>
      <c r="C96" s="21" t="s">
        <v>272</v>
      </c>
      <c r="D96" s="15" t="s">
        <v>42</v>
      </c>
      <c r="E96" s="16" t="s">
        <v>154</v>
      </c>
      <c r="F96" s="16" t="s">
        <v>21</v>
      </c>
      <c r="G96" s="17" t="s">
        <v>155</v>
      </c>
      <c r="H96" s="18" t="s">
        <v>22</v>
      </c>
      <c r="I96" s="19">
        <v>4</v>
      </c>
      <c r="J96" s="16">
        <v>3</v>
      </c>
      <c r="K96" s="16">
        <v>2</v>
      </c>
      <c r="L96" s="20">
        <f t="shared" si="6"/>
        <v>24</v>
      </c>
      <c r="M96" s="16" t="str">
        <f t="shared" si="7"/>
        <v>BAJO</v>
      </c>
      <c r="N96" s="16" t="s">
        <v>43</v>
      </c>
      <c r="O96" s="16"/>
    </row>
    <row r="97" spans="1:15" ht="46.5" x14ac:dyDescent="0.35">
      <c r="A97" s="33" t="s">
        <v>116</v>
      </c>
      <c r="B97" s="32" t="s">
        <v>116</v>
      </c>
      <c r="C97" s="21" t="s">
        <v>272</v>
      </c>
      <c r="D97" s="15" t="s">
        <v>45</v>
      </c>
      <c r="E97" s="16" t="str">
        <f>E81</f>
        <v>Suelo / Agua / Aire</v>
      </c>
      <c r="F97" s="16" t="s">
        <v>21</v>
      </c>
      <c r="G97" s="17" t="str">
        <f>G81</f>
        <v>Contaminación  del recurso hídrico / Contaminación del suelo / Contaminación atmosférica</v>
      </c>
      <c r="H97" s="18" t="s">
        <v>22</v>
      </c>
      <c r="I97" s="18">
        <v>2</v>
      </c>
      <c r="J97" s="18">
        <v>1</v>
      </c>
      <c r="K97" s="18">
        <v>2</v>
      </c>
      <c r="L97" s="20">
        <f t="shared" ref="L97:L114" si="8">+I97*J97*K97</f>
        <v>4</v>
      </c>
      <c r="M97" s="16" t="str">
        <f t="shared" ref="M97:M115" si="9">IF(H97="-",IF(L97&lt;=26,"BAJO",IF(L97&lt;=74,"MEDIO",IF(L97&lt;=125,"ALTO"))),IF(H97="+",IF(L97&lt;=26,"BAJO.",IF(L97&lt;=74,"MEDIO",IF(L97&lt;=125,"ALTO."))),"ERROR"))</f>
        <v>BAJO</v>
      </c>
      <c r="N97" s="16" t="s">
        <v>46</v>
      </c>
      <c r="O97" s="18"/>
    </row>
    <row r="98" spans="1:15" ht="77.5" x14ac:dyDescent="0.35">
      <c r="A98" s="33" t="s">
        <v>116</v>
      </c>
      <c r="B98" s="32" t="s">
        <v>116</v>
      </c>
      <c r="C98" s="21" t="s">
        <v>272</v>
      </c>
      <c r="D98" s="21" t="s">
        <v>156</v>
      </c>
      <c r="E98" s="16" t="s">
        <v>108</v>
      </c>
      <c r="F98" s="16" t="s">
        <v>21</v>
      </c>
      <c r="G98" s="17" t="str">
        <f>G93</f>
        <v xml:space="preserve"> Reducción de la contaminación de suelo / Disminución en el  consumos recurso naturales</v>
      </c>
      <c r="H98" s="18" t="s">
        <v>39</v>
      </c>
      <c r="I98" s="18">
        <v>4</v>
      </c>
      <c r="J98" s="18">
        <v>3</v>
      </c>
      <c r="K98" s="18">
        <v>2</v>
      </c>
      <c r="L98" s="20">
        <f t="shared" si="8"/>
        <v>24</v>
      </c>
      <c r="M98" s="16" t="str">
        <f t="shared" si="9"/>
        <v>BAJO.</v>
      </c>
      <c r="N98" s="16" t="s">
        <v>157</v>
      </c>
      <c r="O98" s="21" t="s">
        <v>458</v>
      </c>
    </row>
    <row r="99" spans="1:15" ht="87.75" customHeight="1" x14ac:dyDescent="0.35">
      <c r="A99" s="33" t="s">
        <v>116</v>
      </c>
      <c r="B99" s="32" t="s">
        <v>116</v>
      </c>
      <c r="C99" s="21" t="s">
        <v>271</v>
      </c>
      <c r="D99" s="15" t="s">
        <v>25</v>
      </c>
      <c r="E99" s="17" t="s">
        <v>158</v>
      </c>
      <c r="F99" s="16" t="s">
        <v>21</v>
      </c>
      <c r="G99" s="17" t="s">
        <v>180</v>
      </c>
      <c r="H99" s="18" t="s">
        <v>22</v>
      </c>
      <c r="I99" s="18">
        <v>4</v>
      </c>
      <c r="J99" s="18">
        <v>3</v>
      </c>
      <c r="K99" s="18">
        <v>2</v>
      </c>
      <c r="L99" s="20">
        <f t="shared" si="8"/>
        <v>24</v>
      </c>
      <c r="M99" s="16" t="str">
        <f t="shared" si="9"/>
        <v>BAJO</v>
      </c>
      <c r="N99" s="16" t="s">
        <v>26</v>
      </c>
      <c r="O99" s="18" t="s">
        <v>459</v>
      </c>
    </row>
    <row r="100" spans="1:15" ht="112.5" customHeight="1" x14ac:dyDescent="0.35">
      <c r="A100" s="22" t="s">
        <v>135</v>
      </c>
      <c r="B100" s="22" t="s">
        <v>200</v>
      </c>
      <c r="C100" s="17" t="s">
        <v>273</v>
      </c>
      <c r="D100" s="21" t="s">
        <v>45</v>
      </c>
      <c r="E100" s="17" t="str">
        <f>E97</f>
        <v>Suelo / Agua / Aire</v>
      </c>
      <c r="F100" s="17" t="s">
        <v>21</v>
      </c>
      <c r="G100" s="17" t="s">
        <v>191</v>
      </c>
      <c r="H100" s="18" t="s">
        <v>22</v>
      </c>
      <c r="I100" s="19">
        <v>5</v>
      </c>
      <c r="J100" s="16">
        <v>3</v>
      </c>
      <c r="K100" s="16">
        <v>4</v>
      </c>
      <c r="L100" s="20">
        <f t="shared" si="8"/>
        <v>60</v>
      </c>
      <c r="M100" s="16" t="str">
        <f t="shared" si="9"/>
        <v>MEDIO</v>
      </c>
      <c r="N100" s="16" t="s">
        <v>137</v>
      </c>
      <c r="O100" s="16"/>
    </row>
    <row r="101" spans="1:15" ht="61.5" customHeight="1" x14ac:dyDescent="0.35">
      <c r="A101" s="22" t="s">
        <v>135</v>
      </c>
      <c r="B101" s="22" t="s">
        <v>135</v>
      </c>
      <c r="C101" s="17" t="s">
        <v>274</v>
      </c>
      <c r="D101" s="21" t="s">
        <v>105</v>
      </c>
      <c r="E101" s="23" t="s">
        <v>35</v>
      </c>
      <c r="F101" s="17" t="s">
        <v>21</v>
      </c>
      <c r="G101" s="17" t="s">
        <v>64</v>
      </c>
      <c r="H101" s="18" t="s">
        <v>22</v>
      </c>
      <c r="I101" s="19">
        <v>4</v>
      </c>
      <c r="J101" s="16">
        <v>3</v>
      </c>
      <c r="K101" s="16">
        <v>2</v>
      </c>
      <c r="L101" s="20">
        <f t="shared" si="8"/>
        <v>24</v>
      </c>
      <c r="M101" s="16" t="str">
        <f t="shared" si="9"/>
        <v>BAJO</v>
      </c>
      <c r="N101" s="16" t="s">
        <v>44</v>
      </c>
      <c r="O101" s="16"/>
    </row>
    <row r="102" spans="1:15" ht="87" customHeight="1" x14ac:dyDescent="0.35">
      <c r="A102" s="22" t="s">
        <v>135</v>
      </c>
      <c r="B102" s="22" t="s">
        <v>135</v>
      </c>
      <c r="C102" s="17" t="s">
        <v>275</v>
      </c>
      <c r="D102" s="21" t="s">
        <v>198</v>
      </c>
      <c r="E102" s="23" t="s">
        <v>35</v>
      </c>
      <c r="F102" s="17" t="s">
        <v>21</v>
      </c>
      <c r="G102" s="17" t="s">
        <v>146</v>
      </c>
      <c r="H102" s="18" t="s">
        <v>22</v>
      </c>
      <c r="I102" s="19">
        <v>4</v>
      </c>
      <c r="J102" s="16">
        <v>3</v>
      </c>
      <c r="K102" s="16">
        <v>2</v>
      </c>
      <c r="L102" s="20">
        <f t="shared" si="8"/>
        <v>24</v>
      </c>
      <c r="M102" s="16" t="str">
        <f t="shared" si="9"/>
        <v>BAJO</v>
      </c>
      <c r="N102" s="16" t="s">
        <v>44</v>
      </c>
      <c r="O102" s="16"/>
    </row>
    <row r="103" spans="1:15" ht="98.25" customHeight="1" x14ac:dyDescent="0.35">
      <c r="A103" s="22" t="s">
        <v>135</v>
      </c>
      <c r="B103" s="22" t="s">
        <v>135</v>
      </c>
      <c r="C103" s="16" t="s">
        <v>276</v>
      </c>
      <c r="D103" s="15" t="s">
        <v>42</v>
      </c>
      <c r="E103" s="16" t="s">
        <v>154</v>
      </c>
      <c r="F103" s="16" t="s">
        <v>21</v>
      </c>
      <c r="G103" s="17" t="s">
        <v>155</v>
      </c>
      <c r="H103" s="18" t="s">
        <v>22</v>
      </c>
      <c r="I103" s="19">
        <v>4</v>
      </c>
      <c r="J103" s="16">
        <v>3</v>
      </c>
      <c r="K103" s="16">
        <v>2</v>
      </c>
      <c r="L103" s="20">
        <f t="shared" si="8"/>
        <v>24</v>
      </c>
      <c r="M103" s="16" t="str">
        <f t="shared" si="9"/>
        <v>BAJO</v>
      </c>
      <c r="N103" s="16" t="s">
        <v>43</v>
      </c>
      <c r="O103" s="16"/>
    </row>
    <row r="104" spans="1:15" ht="72" customHeight="1" x14ac:dyDescent="0.35">
      <c r="A104" s="22" t="s">
        <v>135</v>
      </c>
      <c r="B104" s="22" t="s">
        <v>135</v>
      </c>
      <c r="C104" s="16" t="s">
        <v>277</v>
      </c>
      <c r="D104" s="15" t="s">
        <v>42</v>
      </c>
      <c r="E104" s="16" t="s">
        <v>154</v>
      </c>
      <c r="F104" s="16" t="s">
        <v>21</v>
      </c>
      <c r="G104" s="17" t="s">
        <v>155</v>
      </c>
      <c r="H104" s="18" t="s">
        <v>22</v>
      </c>
      <c r="I104" s="19">
        <v>4</v>
      </c>
      <c r="J104" s="16">
        <v>3</v>
      </c>
      <c r="K104" s="16">
        <v>2</v>
      </c>
      <c r="L104" s="20">
        <f t="shared" si="8"/>
        <v>24</v>
      </c>
      <c r="M104" s="16" t="str">
        <f t="shared" si="9"/>
        <v>BAJO</v>
      </c>
      <c r="N104" s="16" t="s">
        <v>138</v>
      </c>
      <c r="O104" s="16"/>
    </row>
    <row r="105" spans="1:15" ht="72" customHeight="1" x14ac:dyDescent="0.35">
      <c r="A105" s="22" t="s">
        <v>135</v>
      </c>
      <c r="B105" s="22" t="s">
        <v>135</v>
      </c>
      <c r="C105" s="16" t="s">
        <v>278</v>
      </c>
      <c r="D105" s="21" t="s">
        <v>156</v>
      </c>
      <c r="E105" s="17" t="s">
        <v>24</v>
      </c>
      <c r="F105" s="16" t="s">
        <v>21</v>
      </c>
      <c r="G105" s="17" t="str">
        <f>G98</f>
        <v xml:space="preserve"> Reducción de la contaminación de suelo / Disminución en el  consumos recurso naturales</v>
      </c>
      <c r="H105" s="18" t="s">
        <v>39</v>
      </c>
      <c r="I105" s="19">
        <v>4</v>
      </c>
      <c r="J105" s="16">
        <v>3</v>
      </c>
      <c r="K105" s="16">
        <v>2</v>
      </c>
      <c r="L105" s="20">
        <f t="shared" si="8"/>
        <v>24</v>
      </c>
      <c r="M105" s="16" t="str">
        <f t="shared" si="9"/>
        <v>BAJO.</v>
      </c>
      <c r="N105" s="16" t="s">
        <v>157</v>
      </c>
      <c r="O105" s="21" t="s">
        <v>458</v>
      </c>
    </row>
    <row r="106" spans="1:15" ht="91.5" customHeight="1" x14ac:dyDescent="0.35">
      <c r="A106" s="22" t="s">
        <v>135</v>
      </c>
      <c r="B106" s="22" t="s">
        <v>135</v>
      </c>
      <c r="C106" s="16" t="s">
        <v>243</v>
      </c>
      <c r="D106" s="15" t="s">
        <v>25</v>
      </c>
      <c r="E106" s="17" t="s">
        <v>158</v>
      </c>
      <c r="F106" s="16" t="s">
        <v>21</v>
      </c>
      <c r="G106" s="17" t="s">
        <v>180</v>
      </c>
      <c r="H106" s="18" t="s">
        <v>22</v>
      </c>
      <c r="I106" s="19">
        <v>4</v>
      </c>
      <c r="J106" s="16">
        <v>3</v>
      </c>
      <c r="K106" s="16">
        <v>2</v>
      </c>
      <c r="L106" s="20">
        <f t="shared" si="8"/>
        <v>24</v>
      </c>
      <c r="M106" s="16" t="str">
        <f t="shared" si="9"/>
        <v>BAJO</v>
      </c>
      <c r="N106" s="16" t="s">
        <v>26</v>
      </c>
      <c r="O106" s="18" t="s">
        <v>455</v>
      </c>
    </row>
    <row r="107" spans="1:15" ht="85.5" customHeight="1" x14ac:dyDescent="0.35">
      <c r="A107" s="22" t="s">
        <v>135</v>
      </c>
      <c r="B107" s="22" t="s">
        <v>135</v>
      </c>
      <c r="C107" s="16" t="s">
        <v>279</v>
      </c>
      <c r="D107" s="15" t="s">
        <v>118</v>
      </c>
      <c r="E107" s="16" t="str">
        <f>E86</f>
        <v>Aire</v>
      </c>
      <c r="F107" s="16" t="s">
        <v>21</v>
      </c>
      <c r="G107" s="17" t="str">
        <f>G86</f>
        <v>Alteración de la calidad del aire por emisiones</v>
      </c>
      <c r="H107" s="18" t="s">
        <v>22</v>
      </c>
      <c r="I107" s="19">
        <v>4</v>
      </c>
      <c r="J107" s="16">
        <v>3</v>
      </c>
      <c r="K107" s="16">
        <v>2</v>
      </c>
      <c r="L107" s="20">
        <f t="shared" si="8"/>
        <v>24</v>
      </c>
      <c r="M107" s="16" t="str">
        <f t="shared" si="9"/>
        <v>BAJO</v>
      </c>
      <c r="N107" s="16" t="s">
        <v>142</v>
      </c>
      <c r="O107" s="16"/>
    </row>
    <row r="108" spans="1:15" ht="97.5" customHeight="1" x14ac:dyDescent="0.35">
      <c r="A108" s="22" t="s">
        <v>135</v>
      </c>
      <c r="B108" s="22" t="s">
        <v>135</v>
      </c>
      <c r="C108" s="16" t="s">
        <v>279</v>
      </c>
      <c r="D108" s="21" t="s">
        <v>121</v>
      </c>
      <c r="E108" s="16" t="s">
        <v>20</v>
      </c>
      <c r="F108" s="16" t="s">
        <v>21</v>
      </c>
      <c r="G108" s="17" t="s">
        <v>109</v>
      </c>
      <c r="H108" s="18" t="s">
        <v>22</v>
      </c>
      <c r="I108" s="19">
        <v>4</v>
      </c>
      <c r="J108" s="16">
        <v>3</v>
      </c>
      <c r="K108" s="16">
        <v>2</v>
      </c>
      <c r="L108" s="20">
        <f t="shared" si="8"/>
        <v>24</v>
      </c>
      <c r="M108" s="16" t="str">
        <f t="shared" si="9"/>
        <v>BAJO</v>
      </c>
      <c r="N108" s="16"/>
      <c r="O108" s="16" t="s">
        <v>33</v>
      </c>
    </row>
    <row r="109" spans="1:15" ht="217" x14ac:dyDescent="0.35">
      <c r="A109" s="22" t="s">
        <v>62</v>
      </c>
      <c r="B109" s="22" t="s">
        <v>63</v>
      </c>
      <c r="C109" s="16" t="s">
        <v>280</v>
      </c>
      <c r="D109" s="15" t="s">
        <v>45</v>
      </c>
      <c r="E109" s="16" t="str">
        <f>E100</f>
        <v>Suelo / Agua / Aire</v>
      </c>
      <c r="F109" s="16" t="s">
        <v>21</v>
      </c>
      <c r="G109" s="17" t="str">
        <f>G100</f>
        <v>Agotamiento del recurso hídrico /  Agotamiento del recurso maderero / Contaminación atmosférica</v>
      </c>
      <c r="H109" s="18" t="s">
        <v>22</v>
      </c>
      <c r="I109" s="19">
        <v>5</v>
      </c>
      <c r="J109" s="16">
        <v>3</v>
      </c>
      <c r="K109" s="16">
        <v>3</v>
      </c>
      <c r="L109" s="20">
        <f t="shared" si="8"/>
        <v>45</v>
      </c>
      <c r="M109" s="16" t="str">
        <f t="shared" si="9"/>
        <v>MEDIO</v>
      </c>
      <c r="N109" s="16" t="s">
        <v>139</v>
      </c>
      <c r="O109" s="16" t="s">
        <v>201</v>
      </c>
    </row>
    <row r="110" spans="1:15" ht="89.25" customHeight="1" x14ac:dyDescent="0.35">
      <c r="A110" s="22" t="s">
        <v>62</v>
      </c>
      <c r="B110" s="22" t="s">
        <v>63</v>
      </c>
      <c r="C110" s="16" t="s">
        <v>281</v>
      </c>
      <c r="D110" s="15" t="s">
        <v>34</v>
      </c>
      <c r="E110" s="16" t="s">
        <v>35</v>
      </c>
      <c r="F110" s="16" t="s">
        <v>21</v>
      </c>
      <c r="G110" s="16" t="s">
        <v>114</v>
      </c>
      <c r="H110" s="18" t="s">
        <v>22</v>
      </c>
      <c r="I110" s="19">
        <v>4</v>
      </c>
      <c r="J110" s="16">
        <v>3</v>
      </c>
      <c r="K110" s="16">
        <v>2</v>
      </c>
      <c r="L110" s="20">
        <f t="shared" si="8"/>
        <v>24</v>
      </c>
      <c r="M110" s="16" t="str">
        <f t="shared" si="9"/>
        <v>BAJO</v>
      </c>
      <c r="N110" s="16" t="s">
        <v>44</v>
      </c>
      <c r="O110" s="16" t="s">
        <v>195</v>
      </c>
    </row>
    <row r="111" spans="1:15" ht="217" x14ac:dyDescent="0.35">
      <c r="A111" s="22" t="s">
        <v>62</v>
      </c>
      <c r="B111" s="22" t="s">
        <v>63</v>
      </c>
      <c r="C111" s="16" t="s">
        <v>282</v>
      </c>
      <c r="D111" s="21" t="s">
        <v>198</v>
      </c>
      <c r="E111" s="16" t="s">
        <v>35</v>
      </c>
      <c r="F111" s="16" t="s">
        <v>21</v>
      </c>
      <c r="G111" s="17" t="s">
        <v>146</v>
      </c>
      <c r="H111" s="18" t="s">
        <v>22</v>
      </c>
      <c r="I111" s="19">
        <v>4</v>
      </c>
      <c r="J111" s="16">
        <v>3</v>
      </c>
      <c r="K111" s="16">
        <v>2</v>
      </c>
      <c r="L111" s="20">
        <f t="shared" si="8"/>
        <v>24</v>
      </c>
      <c r="M111" s="16" t="str">
        <f t="shared" si="9"/>
        <v>BAJO</v>
      </c>
      <c r="N111" s="16" t="s">
        <v>44</v>
      </c>
      <c r="O111" s="16"/>
    </row>
    <row r="112" spans="1:15" ht="110.25" customHeight="1" x14ac:dyDescent="0.35">
      <c r="A112" s="22" t="s">
        <v>62</v>
      </c>
      <c r="B112" s="22" t="s">
        <v>63</v>
      </c>
      <c r="C112" s="16" t="s">
        <v>276</v>
      </c>
      <c r="D112" s="15" t="s">
        <v>42</v>
      </c>
      <c r="E112" s="16" t="s">
        <v>154</v>
      </c>
      <c r="F112" s="16" t="s">
        <v>21</v>
      </c>
      <c r="G112" s="17" t="s">
        <v>155</v>
      </c>
      <c r="H112" s="18" t="s">
        <v>22</v>
      </c>
      <c r="I112" s="19">
        <v>4</v>
      </c>
      <c r="J112" s="16">
        <v>3</v>
      </c>
      <c r="K112" s="16">
        <v>2</v>
      </c>
      <c r="L112" s="20">
        <f t="shared" si="8"/>
        <v>24</v>
      </c>
      <c r="M112" s="16" t="str">
        <f t="shared" si="9"/>
        <v>BAJO</v>
      </c>
      <c r="N112" s="16" t="s">
        <v>43</v>
      </c>
      <c r="O112" s="16"/>
    </row>
    <row r="113" spans="1:15" ht="217" x14ac:dyDescent="0.35">
      <c r="A113" s="22" t="s">
        <v>62</v>
      </c>
      <c r="B113" s="22" t="s">
        <v>63</v>
      </c>
      <c r="C113" s="16" t="s">
        <v>277</v>
      </c>
      <c r="D113" s="15" t="s">
        <v>42</v>
      </c>
      <c r="E113" s="16" t="s">
        <v>154</v>
      </c>
      <c r="F113" s="16" t="s">
        <v>21</v>
      </c>
      <c r="G113" s="17" t="s">
        <v>155</v>
      </c>
      <c r="H113" s="18" t="s">
        <v>22</v>
      </c>
      <c r="I113" s="19">
        <v>4</v>
      </c>
      <c r="J113" s="16">
        <v>3</v>
      </c>
      <c r="K113" s="16">
        <v>2</v>
      </c>
      <c r="L113" s="20">
        <f t="shared" si="8"/>
        <v>24</v>
      </c>
      <c r="M113" s="16" t="str">
        <f t="shared" si="9"/>
        <v>BAJO</v>
      </c>
      <c r="N113" s="16" t="s">
        <v>43</v>
      </c>
      <c r="O113" s="16"/>
    </row>
    <row r="114" spans="1:15" ht="217" x14ac:dyDescent="0.35">
      <c r="A114" s="22" t="s">
        <v>62</v>
      </c>
      <c r="B114" s="22" t="s">
        <v>63</v>
      </c>
      <c r="C114" s="16" t="s">
        <v>283</v>
      </c>
      <c r="D114" s="21" t="s">
        <v>156</v>
      </c>
      <c r="E114" s="17" t="s">
        <v>24</v>
      </c>
      <c r="F114" s="16" t="s">
        <v>21</v>
      </c>
      <c r="G114" s="17" t="str">
        <f>G105</f>
        <v xml:space="preserve"> Reducción de la contaminación de suelo / Disminución en el  consumos recurso naturales</v>
      </c>
      <c r="H114" s="18" t="s">
        <v>39</v>
      </c>
      <c r="I114" s="19">
        <v>4</v>
      </c>
      <c r="J114" s="16">
        <v>3</v>
      </c>
      <c r="K114" s="16">
        <v>4</v>
      </c>
      <c r="L114" s="20">
        <f t="shared" si="8"/>
        <v>48</v>
      </c>
      <c r="M114" s="16" t="str">
        <f t="shared" si="9"/>
        <v>MEDIO</v>
      </c>
      <c r="N114" s="16" t="s">
        <v>157</v>
      </c>
      <c r="O114" s="21" t="s">
        <v>208</v>
      </c>
    </row>
    <row r="115" spans="1:15" ht="159" customHeight="1" x14ac:dyDescent="0.35">
      <c r="A115" s="22" t="s">
        <v>62</v>
      </c>
      <c r="B115" s="22" t="s">
        <v>63</v>
      </c>
      <c r="C115" s="16" t="s">
        <v>243</v>
      </c>
      <c r="D115" s="15" t="s">
        <v>25</v>
      </c>
      <c r="E115" s="17" t="s">
        <v>158</v>
      </c>
      <c r="F115" s="16" t="s">
        <v>21</v>
      </c>
      <c r="G115" s="17" t="s">
        <v>180</v>
      </c>
      <c r="H115" s="18" t="s">
        <v>22</v>
      </c>
      <c r="I115" s="19">
        <v>4</v>
      </c>
      <c r="J115" s="16">
        <v>3</v>
      </c>
      <c r="K115" s="16">
        <v>3</v>
      </c>
      <c r="L115" s="20">
        <f>+I91*J91*K91</f>
        <v>24</v>
      </c>
      <c r="M115" s="16" t="str">
        <f t="shared" si="9"/>
        <v>BAJO</v>
      </c>
      <c r="N115" s="16" t="s">
        <v>26</v>
      </c>
      <c r="O115" s="18" t="s">
        <v>103</v>
      </c>
    </row>
  </sheetData>
  <autoFilter ref="A7:O115" xr:uid="{243BE593-79D4-4BAD-9DB9-BFABE3CF1209}"/>
  <mergeCells count="7">
    <mergeCell ref="N6:O6"/>
    <mergeCell ref="D1:M5"/>
    <mergeCell ref="A1:C5"/>
    <mergeCell ref="A6:C6"/>
    <mergeCell ref="D6:F6"/>
    <mergeCell ref="G6:H6"/>
    <mergeCell ref="I6:M6"/>
  </mergeCells>
  <conditionalFormatting sqref="M8:M115">
    <cfRule type="containsText" dxfId="17" priority="1" operator="containsText" text="BAJO.">
      <formula>NOT(ISERROR(SEARCH("BAJO.",M8)))</formula>
    </cfRule>
    <cfRule type="containsText" dxfId="16" priority="2" operator="containsText" text="ALTO.">
      <formula>NOT(ISERROR(SEARCH("ALTO.",M8)))</formula>
    </cfRule>
    <cfRule type="containsText" dxfId="15" priority="3" operator="containsText" text="ALTO">
      <formula>NOT(ISERROR(SEARCH("ALTO",M8)))</formula>
    </cfRule>
    <cfRule type="containsText" dxfId="14" priority="4" operator="containsText" text="MEDIO">
      <formula>NOT(ISERROR(SEARCH("MEDIO",M8)))</formula>
    </cfRule>
    <cfRule type="containsText" dxfId="13" priority="5" operator="containsText" text="BAJO">
      <formula>NOT(ISERROR(SEARCH("BAJO",M8)))</formula>
    </cfRule>
  </conditionalFormatting>
  <conditionalFormatting sqref="M60">
    <cfRule type="containsText" dxfId="12" priority="36" operator="containsText" text="BAJO.">
      <formula>NOT(ISERROR(SEARCH("BAJO.",M60)))</formula>
    </cfRule>
    <cfRule type="containsText" dxfId="11" priority="37" operator="containsText" text="ALTO.">
      <formula>NOT(ISERROR(SEARCH("ALTO.",M60)))</formula>
    </cfRule>
    <cfRule type="containsText" dxfId="10" priority="38" operator="containsText" text="ALTO">
      <formula>NOT(ISERROR(SEARCH("ALTO",M60)))</formula>
    </cfRule>
    <cfRule type="containsText" dxfId="9" priority="39" operator="containsText" text="MEDIO">
      <formula>NOT(ISERROR(SEARCH("MEDIO",M60)))</formula>
    </cfRule>
    <cfRule type="containsText" dxfId="8" priority="40" operator="containsText" text="BAJO">
      <formula>NOT(ISERROR(SEARCH("BAJO",M60)))</formula>
    </cfRule>
  </conditionalFormatting>
  <conditionalFormatting sqref="M82:M83">
    <cfRule type="containsText" dxfId="7" priority="46" operator="containsText" text="BAJO.">
      <formula>NOT(ISERROR(SEARCH("BAJO.",M82)))</formula>
    </cfRule>
    <cfRule type="containsText" dxfId="6" priority="47" operator="containsText" text="ALTO.">
      <formula>NOT(ISERROR(SEARCH("ALTO.",M82)))</formula>
    </cfRule>
    <cfRule type="containsText" dxfId="5" priority="48" operator="containsText" text="ALTO">
      <formula>NOT(ISERROR(SEARCH("ALTO",M82)))</formula>
    </cfRule>
    <cfRule type="containsText" dxfId="4" priority="49" operator="containsText" text="MEDIO">
      <formula>NOT(ISERROR(SEARCH("MEDIO",M82)))</formula>
    </cfRule>
    <cfRule type="containsText" dxfId="3" priority="50" operator="containsText" text="BAJO">
      <formula>NOT(ISERROR(SEARCH("BAJO",M82)))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56A5C-14E1-4AA6-8A28-FF72F34569D8}">
  <dimension ref="B3:G9"/>
  <sheetViews>
    <sheetView showGridLines="0" workbookViewId="0">
      <selection activeCell="F8" sqref="F8"/>
    </sheetView>
  </sheetViews>
  <sheetFormatPr baseColWidth="10" defaultRowHeight="14.5" x14ac:dyDescent="0.35"/>
  <cols>
    <col min="1" max="16384" width="10.90625" style="3"/>
  </cols>
  <sheetData>
    <row r="3" spans="2:7" ht="15.5" x14ac:dyDescent="0.35">
      <c r="B3" s="85" t="s">
        <v>91</v>
      </c>
      <c r="C3" s="86"/>
      <c r="D3" s="86"/>
      <c r="E3" s="86"/>
      <c r="F3" s="86"/>
      <c r="G3" s="87"/>
    </row>
    <row r="4" spans="2:7" ht="15.5" x14ac:dyDescent="0.35">
      <c r="B4" s="88" t="s">
        <v>92</v>
      </c>
      <c r="C4" s="88"/>
      <c r="D4" s="88"/>
      <c r="E4" s="88" t="s">
        <v>93</v>
      </c>
      <c r="F4" s="88"/>
      <c r="G4" s="88"/>
    </row>
    <row r="5" spans="2:7" ht="15.5" x14ac:dyDescent="0.35">
      <c r="B5" s="32" t="s">
        <v>94</v>
      </c>
      <c r="C5" s="32" t="s">
        <v>95</v>
      </c>
      <c r="D5" s="32" t="s">
        <v>96</v>
      </c>
      <c r="E5" s="32" t="s">
        <v>94</v>
      </c>
      <c r="F5" s="32" t="s">
        <v>95</v>
      </c>
      <c r="G5" s="32" t="s">
        <v>96</v>
      </c>
    </row>
    <row r="6" spans="2:7" ht="15.5" x14ac:dyDescent="0.35">
      <c r="B6" s="46" t="s">
        <v>71</v>
      </c>
      <c r="C6" s="18">
        <v>0</v>
      </c>
      <c r="D6" s="47">
        <f>C6/C8</f>
        <v>0</v>
      </c>
      <c r="E6" s="48" t="s">
        <v>71</v>
      </c>
      <c r="F6" s="18">
        <v>3</v>
      </c>
      <c r="G6" s="47">
        <f>F6/F9</f>
        <v>0.16666666666666666</v>
      </c>
    </row>
    <row r="7" spans="2:7" ht="15.5" x14ac:dyDescent="0.35">
      <c r="B7" s="49" t="s">
        <v>97</v>
      </c>
      <c r="C7" s="18">
        <v>19</v>
      </c>
      <c r="D7" s="47">
        <f>C7/C9</f>
        <v>0.21111111111111111</v>
      </c>
      <c r="E7" s="49" t="s">
        <v>97</v>
      </c>
      <c r="F7" s="18">
        <v>10</v>
      </c>
      <c r="G7" s="47">
        <f>F7/F9</f>
        <v>0.55555555555555558</v>
      </c>
    </row>
    <row r="8" spans="2:7" ht="15.5" x14ac:dyDescent="0.35">
      <c r="B8" s="48" t="s">
        <v>75</v>
      </c>
      <c r="C8" s="18">
        <v>71</v>
      </c>
      <c r="D8" s="47">
        <f>C8/C9</f>
        <v>0.78888888888888886</v>
      </c>
      <c r="E8" s="46" t="s">
        <v>75</v>
      </c>
      <c r="F8" s="18">
        <v>5</v>
      </c>
      <c r="G8" s="47">
        <f>F8/F9</f>
        <v>0.27777777777777779</v>
      </c>
    </row>
    <row r="9" spans="2:7" ht="15.5" x14ac:dyDescent="0.35">
      <c r="B9" s="50" t="s">
        <v>98</v>
      </c>
      <c r="C9" s="89">
        <f>C7+C6+C8</f>
        <v>90</v>
      </c>
      <c r="D9" s="89"/>
      <c r="E9" s="50" t="s">
        <v>98</v>
      </c>
      <c r="F9" s="89">
        <f>SUM(F6:F8)</f>
        <v>18</v>
      </c>
      <c r="G9" s="89"/>
    </row>
  </sheetData>
  <mergeCells count="5">
    <mergeCell ref="B3:G3"/>
    <mergeCell ref="B4:D4"/>
    <mergeCell ref="E4:G4"/>
    <mergeCell ref="C9:D9"/>
    <mergeCell ref="F9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0F406-46A8-4236-910C-002BC1DD5D62}">
  <dimension ref="A1:C32"/>
  <sheetViews>
    <sheetView showGridLines="0" topLeftCell="A16" zoomScale="85" zoomScaleNormal="85" workbookViewId="0">
      <selection activeCell="B19" sqref="B19"/>
    </sheetView>
  </sheetViews>
  <sheetFormatPr baseColWidth="10" defaultRowHeight="14.5" x14ac:dyDescent="0.35"/>
  <cols>
    <col min="1" max="1" width="29.7265625" style="3" customWidth="1"/>
    <col min="2" max="2" width="26.1796875" style="3" customWidth="1"/>
    <col min="3" max="3" width="59" style="3" customWidth="1"/>
    <col min="4" max="16384" width="10.90625" style="3"/>
  </cols>
  <sheetData>
    <row r="1" spans="1:3" ht="15.5" x14ac:dyDescent="0.35">
      <c r="A1" s="89" t="s">
        <v>80</v>
      </c>
      <c r="B1" s="89"/>
      <c r="C1" s="89"/>
    </row>
    <row r="2" spans="1:3" ht="15.5" x14ac:dyDescent="0.35">
      <c r="A2" s="42" t="s">
        <v>10</v>
      </c>
      <c r="B2" s="42" t="s">
        <v>81</v>
      </c>
      <c r="C2" s="42" t="s">
        <v>69</v>
      </c>
    </row>
    <row r="3" spans="1:3" ht="15.5" x14ac:dyDescent="0.35">
      <c r="A3" s="33" t="s">
        <v>82</v>
      </c>
      <c r="B3" s="21">
        <v>5</v>
      </c>
      <c r="C3" s="43" t="s">
        <v>83</v>
      </c>
    </row>
    <row r="4" spans="1:3" ht="15.5" x14ac:dyDescent="0.35">
      <c r="A4" s="33" t="s">
        <v>71</v>
      </c>
      <c r="B4" s="21">
        <v>4</v>
      </c>
      <c r="C4" s="43" t="s">
        <v>84</v>
      </c>
    </row>
    <row r="5" spans="1:3" ht="15.5" x14ac:dyDescent="0.35">
      <c r="A5" s="33" t="s">
        <v>73</v>
      </c>
      <c r="B5" s="21">
        <v>3</v>
      </c>
      <c r="C5" s="43" t="s">
        <v>85</v>
      </c>
    </row>
    <row r="6" spans="1:3" ht="15.5" x14ac:dyDescent="0.35">
      <c r="A6" s="33" t="s">
        <v>75</v>
      </c>
      <c r="B6" s="21">
        <v>2</v>
      </c>
      <c r="C6" s="43" t="s">
        <v>86</v>
      </c>
    </row>
    <row r="7" spans="1:3" ht="15.5" x14ac:dyDescent="0.35">
      <c r="A7" s="33" t="s">
        <v>87</v>
      </c>
      <c r="B7" s="21">
        <v>1</v>
      </c>
      <c r="C7" s="43" t="s">
        <v>88</v>
      </c>
    </row>
    <row r="9" spans="1:3" ht="15.5" x14ac:dyDescent="0.35">
      <c r="A9" s="90" t="s">
        <v>210</v>
      </c>
      <c r="B9" s="90"/>
      <c r="C9" s="90"/>
    </row>
    <row r="10" spans="1:3" x14ac:dyDescent="0.35">
      <c r="A10" s="91" t="s">
        <v>89</v>
      </c>
      <c r="B10" s="93" t="s">
        <v>81</v>
      </c>
      <c r="C10" s="93" t="s">
        <v>90</v>
      </c>
    </row>
    <row r="11" spans="1:3" x14ac:dyDescent="0.35">
      <c r="A11" s="92"/>
      <c r="B11" s="93"/>
      <c r="C11" s="93"/>
    </row>
    <row r="12" spans="1:3" ht="31" x14ac:dyDescent="0.35">
      <c r="A12" s="33" t="s">
        <v>71</v>
      </c>
      <c r="B12" s="21">
        <v>5</v>
      </c>
      <c r="C12" s="45" t="s">
        <v>216</v>
      </c>
    </row>
    <row r="13" spans="1:3" ht="31" x14ac:dyDescent="0.35">
      <c r="A13" s="33" t="s">
        <v>73</v>
      </c>
      <c r="B13" s="21">
        <v>3</v>
      </c>
      <c r="C13" s="45" t="s">
        <v>217</v>
      </c>
    </row>
    <row r="14" spans="1:3" ht="31" x14ac:dyDescent="0.35">
      <c r="A14" s="33" t="s">
        <v>75</v>
      </c>
      <c r="B14" s="21">
        <v>1</v>
      </c>
      <c r="C14" s="45" t="s">
        <v>218</v>
      </c>
    </row>
    <row r="16" spans="1:3" ht="15.5" x14ac:dyDescent="0.35">
      <c r="A16" s="89" t="s">
        <v>67</v>
      </c>
      <c r="B16" s="89"/>
      <c r="C16" s="89"/>
    </row>
    <row r="17" spans="1:3" ht="15.5" x14ac:dyDescent="0.35">
      <c r="A17" s="42" t="s">
        <v>11</v>
      </c>
      <c r="B17" s="42" t="s">
        <v>68</v>
      </c>
      <c r="C17" s="42" t="s">
        <v>69</v>
      </c>
    </row>
    <row r="18" spans="1:3" ht="30.5" customHeight="1" x14ac:dyDescent="0.35">
      <c r="A18" s="33" t="s">
        <v>70</v>
      </c>
      <c r="B18" s="21">
        <v>5</v>
      </c>
      <c r="C18" s="43" t="s">
        <v>79</v>
      </c>
    </row>
    <row r="19" spans="1:3" ht="37.5" customHeight="1" x14ac:dyDescent="0.35">
      <c r="A19" s="33" t="s">
        <v>71</v>
      </c>
      <c r="B19" s="21">
        <v>4</v>
      </c>
      <c r="C19" s="43" t="s">
        <v>72</v>
      </c>
    </row>
    <row r="20" spans="1:3" ht="47.5" customHeight="1" x14ac:dyDescent="0.35">
      <c r="A20" s="33" t="s">
        <v>73</v>
      </c>
      <c r="B20" s="21">
        <v>3</v>
      </c>
      <c r="C20" s="43" t="s">
        <v>74</v>
      </c>
    </row>
    <row r="21" spans="1:3" ht="49" customHeight="1" x14ac:dyDescent="0.35">
      <c r="A21" s="33" t="s">
        <v>75</v>
      </c>
      <c r="B21" s="21">
        <v>2</v>
      </c>
      <c r="C21" s="43" t="s">
        <v>76</v>
      </c>
    </row>
    <row r="22" spans="1:3" ht="26.5" customHeight="1" x14ac:dyDescent="0.35">
      <c r="A22" s="33" t="s">
        <v>77</v>
      </c>
      <c r="B22" s="21">
        <v>1</v>
      </c>
      <c r="C22" s="43" t="s">
        <v>78</v>
      </c>
    </row>
    <row r="27" spans="1:3" ht="29.25" customHeight="1" x14ac:dyDescent="0.35"/>
    <row r="28" spans="1:3" ht="26.25" customHeight="1" x14ac:dyDescent="0.35"/>
    <row r="29" spans="1:3" ht="26.25" customHeight="1" x14ac:dyDescent="0.35"/>
    <row r="30" spans="1:3" ht="29.25" customHeight="1" x14ac:dyDescent="0.35"/>
    <row r="31" spans="1:3" ht="33.75" customHeight="1" x14ac:dyDescent="0.35"/>
    <row r="32" spans="1:3" ht="15.5" x14ac:dyDescent="0.35">
      <c r="A32" s="44"/>
      <c r="B32" s="44"/>
      <c r="C32" s="44"/>
    </row>
  </sheetData>
  <mergeCells count="6">
    <mergeCell ref="A16:C16"/>
    <mergeCell ref="A1:C1"/>
    <mergeCell ref="A9:C9"/>
    <mergeCell ref="A10:A11"/>
    <mergeCell ref="B10:B11"/>
    <mergeCell ref="C10:C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926F0-5346-477B-B0F1-C492E6CC14D8}">
  <dimension ref="B3:E5"/>
  <sheetViews>
    <sheetView showGridLines="0" workbookViewId="0">
      <selection activeCell="C4" sqref="C4:C5"/>
    </sheetView>
  </sheetViews>
  <sheetFormatPr baseColWidth="10" defaultRowHeight="14.5" x14ac:dyDescent="0.35"/>
  <cols>
    <col min="1" max="1" width="3.54296875" style="3" customWidth="1"/>
    <col min="2" max="2" width="12.7265625" style="3" customWidth="1"/>
    <col min="3" max="3" width="14" style="3" customWidth="1"/>
    <col min="4" max="4" width="32.81640625" style="3" customWidth="1"/>
    <col min="5" max="5" width="67.26953125" style="3" customWidth="1"/>
    <col min="6" max="16384" width="10.90625" style="3"/>
  </cols>
  <sheetData>
    <row r="3" spans="2:5" ht="15.5" x14ac:dyDescent="0.35">
      <c r="B3" s="38" t="s">
        <v>99</v>
      </c>
      <c r="C3" s="38" t="s">
        <v>100</v>
      </c>
      <c r="D3" s="38" t="s">
        <v>450</v>
      </c>
      <c r="E3" s="38" t="s">
        <v>101</v>
      </c>
    </row>
    <row r="4" spans="2:5" ht="15.5" x14ac:dyDescent="0.35">
      <c r="B4" s="39">
        <v>1</v>
      </c>
      <c r="C4" s="40">
        <v>45516</v>
      </c>
      <c r="D4" s="40" t="s">
        <v>451</v>
      </c>
      <c r="E4" s="39" t="s">
        <v>102</v>
      </c>
    </row>
    <row r="5" spans="2:5" ht="28.5" customHeight="1" x14ac:dyDescent="0.35">
      <c r="B5" s="41">
        <v>2</v>
      </c>
      <c r="C5" s="107">
        <v>45741</v>
      </c>
      <c r="D5" s="40" t="s">
        <v>451</v>
      </c>
      <c r="E5" s="106" t="s">
        <v>453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73402-28B4-4989-B9F3-B8C50338337E}">
  <dimension ref="A1:S48"/>
  <sheetViews>
    <sheetView zoomScale="70" zoomScaleNormal="70" workbookViewId="0">
      <selection sqref="A1:XFD1048576"/>
    </sheetView>
  </sheetViews>
  <sheetFormatPr baseColWidth="10" defaultRowHeight="14.5" x14ac:dyDescent="0.35"/>
  <cols>
    <col min="2" max="2" width="20.1796875" style="62" customWidth="1"/>
    <col min="3" max="3" width="30.26953125" style="63" customWidth="1"/>
    <col min="4" max="4" width="33.453125" customWidth="1"/>
    <col min="5" max="5" width="18.81640625" customWidth="1"/>
    <col min="6" max="6" width="13.7265625" customWidth="1"/>
    <col min="7" max="7" width="24.26953125" customWidth="1"/>
    <col min="8" max="8" width="10" customWidth="1"/>
    <col min="9" max="9" width="4.26953125" bestFit="1" customWidth="1"/>
    <col min="10" max="11" width="5.54296875" bestFit="1" customWidth="1"/>
    <col min="12" max="12" width="4.26953125" bestFit="1" customWidth="1"/>
    <col min="13" max="13" width="4.453125" bestFit="1" customWidth="1"/>
    <col min="14" max="14" width="4.26953125" bestFit="1" customWidth="1"/>
    <col min="15" max="15" width="11.1796875" bestFit="1" customWidth="1"/>
    <col min="16" max="16" width="27.7265625" customWidth="1"/>
    <col min="17" max="17" width="25.81640625" customWidth="1"/>
    <col min="18" max="18" width="28" customWidth="1"/>
    <col min="19" max="19" width="44" bestFit="1" customWidth="1"/>
    <col min="20" max="20" width="2.453125" customWidth="1"/>
  </cols>
  <sheetData>
    <row r="1" spans="1:19" ht="27" customHeight="1" x14ac:dyDescent="0.55000000000000004">
      <c r="A1" s="94" t="s">
        <v>285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</row>
    <row r="2" spans="1:19" ht="24.75" customHeight="1" x14ac:dyDescent="0.35">
      <c r="A2" s="95" t="s">
        <v>286</v>
      </c>
      <c r="B2" s="96"/>
      <c r="C2" s="99" t="s">
        <v>287</v>
      </c>
      <c r="D2" s="99"/>
      <c r="E2" s="99"/>
      <c r="F2" s="99"/>
      <c r="G2" s="99"/>
      <c r="H2" s="99"/>
      <c r="I2" s="99" t="s">
        <v>288</v>
      </c>
      <c r="J2" s="99"/>
      <c r="K2" s="99"/>
      <c r="L2" s="99"/>
      <c r="M2" s="99"/>
      <c r="N2" s="99"/>
      <c r="O2" s="99"/>
      <c r="P2" s="99"/>
      <c r="Q2" s="99"/>
      <c r="R2" s="99"/>
      <c r="S2" s="100" t="s">
        <v>289</v>
      </c>
    </row>
    <row r="3" spans="1:19" ht="30" customHeight="1" x14ac:dyDescent="0.35">
      <c r="A3" s="97"/>
      <c r="B3" s="98"/>
      <c r="C3" s="99" t="s">
        <v>290</v>
      </c>
      <c r="D3" s="99"/>
      <c r="E3" s="99"/>
      <c r="F3" s="99"/>
      <c r="G3" s="99" t="s">
        <v>291</v>
      </c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/>
    </row>
    <row r="4" spans="1:19" s="56" customFormat="1" ht="88.5" customHeight="1" x14ac:dyDescent="0.35">
      <c r="A4" s="51" t="s">
        <v>292</v>
      </c>
      <c r="B4" s="52" t="s">
        <v>293</v>
      </c>
      <c r="C4" s="52" t="s">
        <v>7</v>
      </c>
      <c r="D4" s="51" t="s">
        <v>294</v>
      </c>
      <c r="E4" s="52" t="s">
        <v>295</v>
      </c>
      <c r="F4" s="52" t="s">
        <v>296</v>
      </c>
      <c r="G4" s="51" t="s">
        <v>297</v>
      </c>
      <c r="H4" s="53" t="s">
        <v>298</v>
      </c>
      <c r="I4" s="54" t="s">
        <v>299</v>
      </c>
      <c r="J4" s="54" t="s">
        <v>300</v>
      </c>
      <c r="K4" s="54" t="s">
        <v>301</v>
      </c>
      <c r="L4" s="54" t="s">
        <v>302</v>
      </c>
      <c r="M4" s="54" t="s">
        <v>95</v>
      </c>
      <c r="N4" s="54" t="s">
        <v>303</v>
      </c>
      <c r="O4" s="55" t="s">
        <v>304</v>
      </c>
      <c r="P4" s="52" t="s">
        <v>305</v>
      </c>
      <c r="Q4" s="52" t="s">
        <v>306</v>
      </c>
      <c r="R4" s="52" t="s">
        <v>307</v>
      </c>
      <c r="S4" s="100"/>
    </row>
    <row r="5" spans="1:19" ht="48.75" customHeight="1" x14ac:dyDescent="0.35">
      <c r="A5" s="101" t="s">
        <v>308</v>
      </c>
      <c r="B5" s="102" t="s">
        <v>309</v>
      </c>
      <c r="C5" s="102" t="s">
        <v>310</v>
      </c>
      <c r="D5" s="57" t="s">
        <v>311</v>
      </c>
      <c r="E5" s="53" t="s">
        <v>312</v>
      </c>
      <c r="F5" s="53" t="s">
        <v>313</v>
      </c>
      <c r="G5" s="57" t="s">
        <v>314</v>
      </c>
      <c r="H5" s="53" t="s">
        <v>22</v>
      </c>
      <c r="I5" s="58">
        <v>1</v>
      </c>
      <c r="J5" s="58">
        <v>3</v>
      </c>
      <c r="K5" s="58">
        <v>2</v>
      </c>
      <c r="L5" s="58">
        <v>3</v>
      </c>
      <c r="M5" s="58">
        <v>1</v>
      </c>
      <c r="N5" s="59">
        <v>3</v>
      </c>
      <c r="O5" s="59">
        <f>I5*J5*K5*L5*M5*N5</f>
        <v>54</v>
      </c>
      <c r="P5" s="60" t="str">
        <f>IF(O5&lt;109,"NO SIGNIFICATIVO",IF(O5&lt;217,"SIGNIFICATIVO",IF(O5&lt;730,"MUY SIGNIFICATIVO","")))</f>
        <v>NO SIGNIFICATIVO</v>
      </c>
      <c r="Q5" s="2" t="s">
        <v>315</v>
      </c>
      <c r="R5" s="2" t="s">
        <v>315</v>
      </c>
      <c r="S5" s="59" t="s">
        <v>316</v>
      </c>
    </row>
    <row r="6" spans="1:19" ht="42" x14ac:dyDescent="0.35">
      <c r="A6" s="101"/>
      <c r="B6" s="102"/>
      <c r="C6" s="102"/>
      <c r="D6" s="57" t="s">
        <v>317</v>
      </c>
      <c r="E6" s="53" t="s">
        <v>312</v>
      </c>
      <c r="F6" s="53" t="s">
        <v>313</v>
      </c>
      <c r="G6" s="57" t="s">
        <v>314</v>
      </c>
      <c r="H6" s="53" t="s">
        <v>22</v>
      </c>
      <c r="I6" s="59">
        <v>1</v>
      </c>
      <c r="J6" s="59">
        <v>3</v>
      </c>
      <c r="K6" s="59">
        <v>3</v>
      </c>
      <c r="L6" s="59">
        <v>3</v>
      </c>
      <c r="M6" s="59">
        <v>1</v>
      </c>
      <c r="N6" s="59">
        <v>3</v>
      </c>
      <c r="O6" s="59">
        <f t="shared" ref="O6:O48" si="0">I6*J6*K6*L6*M6*N6</f>
        <v>81</v>
      </c>
      <c r="P6" s="60" t="str">
        <f t="shared" ref="P6:P48" si="1">IF(O6&lt;109,"NO SIGNIFICATIVO",IF(O6&lt;217,"SIGNIFICATIVO",IF(O6&lt;730,"MUY SIGNIFICATIVO","")))</f>
        <v>NO SIGNIFICATIVO</v>
      </c>
      <c r="Q6" s="2" t="s">
        <v>315</v>
      </c>
      <c r="R6" s="2" t="s">
        <v>318</v>
      </c>
      <c r="S6" s="59"/>
    </row>
    <row r="7" spans="1:19" ht="29" x14ac:dyDescent="0.35">
      <c r="A7" s="101"/>
      <c r="B7" s="102"/>
      <c r="C7" s="102"/>
      <c r="D7" s="57" t="s">
        <v>105</v>
      </c>
      <c r="E7" s="53" t="s">
        <v>312</v>
      </c>
      <c r="F7" s="53" t="s">
        <v>313</v>
      </c>
      <c r="G7" s="57" t="s">
        <v>319</v>
      </c>
      <c r="H7" s="53" t="s">
        <v>22</v>
      </c>
      <c r="I7" s="59">
        <v>2</v>
      </c>
      <c r="J7" s="59">
        <v>3</v>
      </c>
      <c r="K7" s="59">
        <v>2</v>
      </c>
      <c r="L7" s="61">
        <v>2</v>
      </c>
      <c r="M7" s="59">
        <v>2</v>
      </c>
      <c r="N7" s="59">
        <v>3</v>
      </c>
      <c r="O7" s="59">
        <f t="shared" si="0"/>
        <v>144</v>
      </c>
      <c r="P7" s="60" t="str">
        <f t="shared" si="1"/>
        <v>SIGNIFICATIVO</v>
      </c>
      <c r="Q7" s="2" t="s">
        <v>320</v>
      </c>
      <c r="R7" s="2" t="s">
        <v>321</v>
      </c>
      <c r="S7" s="59"/>
    </row>
    <row r="8" spans="1:19" ht="29" x14ac:dyDescent="0.35">
      <c r="A8" s="101"/>
      <c r="B8" s="102"/>
      <c r="C8" s="102"/>
      <c r="D8" s="57" t="s">
        <v>322</v>
      </c>
      <c r="E8" s="53" t="s">
        <v>312</v>
      </c>
      <c r="F8" s="53" t="s">
        <v>313</v>
      </c>
      <c r="G8" s="57" t="s">
        <v>323</v>
      </c>
      <c r="H8" s="53" t="s">
        <v>22</v>
      </c>
      <c r="I8" s="59">
        <v>2</v>
      </c>
      <c r="J8" s="59">
        <v>2</v>
      </c>
      <c r="K8" s="59">
        <v>2</v>
      </c>
      <c r="L8" s="59">
        <v>2</v>
      </c>
      <c r="M8" s="59">
        <v>2</v>
      </c>
      <c r="N8" s="59">
        <v>3</v>
      </c>
      <c r="O8" s="59">
        <f t="shared" si="0"/>
        <v>96</v>
      </c>
      <c r="P8" s="60" t="str">
        <f t="shared" si="1"/>
        <v>NO SIGNIFICATIVO</v>
      </c>
      <c r="Q8" s="2" t="s">
        <v>315</v>
      </c>
      <c r="R8" s="2" t="s">
        <v>324</v>
      </c>
      <c r="S8" s="59"/>
    </row>
    <row r="9" spans="1:19" ht="73.5" customHeight="1" x14ac:dyDescent="0.35">
      <c r="A9" s="101"/>
      <c r="B9" s="102"/>
      <c r="C9" s="102" t="s">
        <v>325</v>
      </c>
      <c r="D9" s="57" t="s">
        <v>326</v>
      </c>
      <c r="E9" s="53" t="s">
        <v>312</v>
      </c>
      <c r="F9" s="53" t="s">
        <v>313</v>
      </c>
      <c r="G9" s="57" t="s">
        <v>314</v>
      </c>
      <c r="H9" s="53" t="s">
        <v>22</v>
      </c>
      <c r="I9" s="59">
        <v>2</v>
      </c>
      <c r="J9" s="59">
        <v>2</v>
      </c>
      <c r="K9" s="59">
        <v>3</v>
      </c>
      <c r="L9" s="59">
        <v>2</v>
      </c>
      <c r="M9" s="59">
        <v>2</v>
      </c>
      <c r="N9" s="59">
        <v>3</v>
      </c>
      <c r="O9" s="59">
        <f t="shared" si="0"/>
        <v>144</v>
      </c>
      <c r="P9" s="60" t="str">
        <f t="shared" si="1"/>
        <v>SIGNIFICATIVO</v>
      </c>
      <c r="Q9" s="2" t="s">
        <v>315</v>
      </c>
      <c r="R9" s="2" t="s">
        <v>327</v>
      </c>
      <c r="S9" s="59"/>
    </row>
    <row r="10" spans="1:19" ht="51" customHeight="1" x14ac:dyDescent="0.35">
      <c r="A10" s="101"/>
      <c r="B10" s="102"/>
      <c r="C10" s="102"/>
      <c r="D10" s="57" t="s">
        <v>328</v>
      </c>
      <c r="E10" s="53" t="s">
        <v>312</v>
      </c>
      <c r="F10" s="53" t="s">
        <v>313</v>
      </c>
      <c r="G10" s="57" t="s">
        <v>314</v>
      </c>
      <c r="H10" s="53" t="s">
        <v>22</v>
      </c>
      <c r="I10" s="59">
        <v>2</v>
      </c>
      <c r="J10" s="59">
        <v>2</v>
      </c>
      <c r="K10" s="59">
        <v>3</v>
      </c>
      <c r="L10" s="59">
        <v>2</v>
      </c>
      <c r="M10" s="59">
        <v>2</v>
      </c>
      <c r="N10" s="59">
        <v>3</v>
      </c>
      <c r="O10" s="59">
        <f t="shared" si="0"/>
        <v>144</v>
      </c>
      <c r="P10" s="60" t="str">
        <f t="shared" si="1"/>
        <v>SIGNIFICATIVO</v>
      </c>
      <c r="Q10" s="2" t="s">
        <v>329</v>
      </c>
      <c r="R10" s="2" t="s">
        <v>330</v>
      </c>
      <c r="S10" s="59"/>
    </row>
    <row r="11" spans="1:19" ht="49.5" customHeight="1" x14ac:dyDescent="0.35">
      <c r="A11" s="101"/>
      <c r="B11" s="102"/>
      <c r="C11" s="102"/>
      <c r="D11" s="57" t="s">
        <v>331</v>
      </c>
      <c r="E11" s="53" t="s">
        <v>312</v>
      </c>
      <c r="F11" s="53" t="s">
        <v>313</v>
      </c>
      <c r="G11" s="53" t="s">
        <v>112</v>
      </c>
      <c r="H11" s="53" t="s">
        <v>22</v>
      </c>
      <c r="I11" s="59">
        <v>1</v>
      </c>
      <c r="J11" s="59">
        <v>3</v>
      </c>
      <c r="K11" s="59">
        <v>2</v>
      </c>
      <c r="L11" s="59">
        <v>2</v>
      </c>
      <c r="M11" s="59">
        <v>3</v>
      </c>
      <c r="N11" s="59">
        <v>3</v>
      </c>
      <c r="O11" s="59">
        <f t="shared" si="0"/>
        <v>108</v>
      </c>
      <c r="P11" s="60" t="str">
        <f t="shared" si="1"/>
        <v>NO SIGNIFICATIVO</v>
      </c>
      <c r="Q11" s="2" t="s">
        <v>332</v>
      </c>
      <c r="R11" s="2" t="s">
        <v>333</v>
      </c>
      <c r="S11" s="59"/>
    </row>
    <row r="12" spans="1:19" ht="49.5" customHeight="1" x14ac:dyDescent="0.35">
      <c r="A12" s="101"/>
      <c r="B12" s="102"/>
      <c r="C12" s="102" t="s">
        <v>334</v>
      </c>
      <c r="D12" s="57" t="s">
        <v>335</v>
      </c>
      <c r="E12" s="53" t="s">
        <v>312</v>
      </c>
      <c r="F12" s="53" t="s">
        <v>313</v>
      </c>
      <c r="G12" s="57" t="s">
        <v>336</v>
      </c>
      <c r="H12" s="53" t="s">
        <v>22</v>
      </c>
      <c r="I12" s="59">
        <v>1</v>
      </c>
      <c r="J12" s="59">
        <v>3</v>
      </c>
      <c r="K12" s="59">
        <v>1</v>
      </c>
      <c r="L12" s="59">
        <v>1</v>
      </c>
      <c r="M12" s="59">
        <v>2</v>
      </c>
      <c r="N12" s="59">
        <v>3</v>
      </c>
      <c r="O12" s="59">
        <f t="shared" si="0"/>
        <v>18</v>
      </c>
      <c r="P12" s="60" t="str">
        <f t="shared" si="1"/>
        <v>NO SIGNIFICATIVO</v>
      </c>
      <c r="Q12" s="2" t="s">
        <v>315</v>
      </c>
      <c r="R12" s="2" t="s">
        <v>337</v>
      </c>
      <c r="S12" s="59"/>
    </row>
    <row r="13" spans="1:19" ht="42" x14ac:dyDescent="0.35">
      <c r="A13" s="101"/>
      <c r="B13" s="102"/>
      <c r="C13" s="102"/>
      <c r="D13" s="57" t="s">
        <v>338</v>
      </c>
      <c r="E13" s="53" t="s">
        <v>312</v>
      </c>
      <c r="F13" s="53" t="s">
        <v>313</v>
      </c>
      <c r="G13" s="57" t="s">
        <v>314</v>
      </c>
      <c r="H13" s="53" t="s">
        <v>22</v>
      </c>
      <c r="I13" s="59">
        <v>1</v>
      </c>
      <c r="J13" s="59">
        <v>3</v>
      </c>
      <c r="K13" s="59">
        <v>2</v>
      </c>
      <c r="L13" s="59">
        <v>1</v>
      </c>
      <c r="M13" s="59">
        <v>2</v>
      </c>
      <c r="N13" s="59">
        <v>3</v>
      </c>
      <c r="O13" s="59">
        <f t="shared" si="0"/>
        <v>36</v>
      </c>
      <c r="P13" s="60" t="str">
        <f t="shared" si="1"/>
        <v>NO SIGNIFICATIVO</v>
      </c>
      <c r="Q13" s="2" t="s">
        <v>315</v>
      </c>
      <c r="R13" s="2" t="s">
        <v>337</v>
      </c>
      <c r="S13" s="59"/>
    </row>
    <row r="14" spans="1:19" ht="63.75" customHeight="1" x14ac:dyDescent="0.35">
      <c r="A14" s="101"/>
      <c r="B14" s="102"/>
      <c r="C14" s="102" t="s">
        <v>339</v>
      </c>
      <c r="D14" s="57" t="s">
        <v>340</v>
      </c>
      <c r="E14" s="53" t="s">
        <v>312</v>
      </c>
      <c r="F14" s="53" t="s">
        <v>313</v>
      </c>
      <c r="G14" s="57" t="s">
        <v>341</v>
      </c>
      <c r="H14" s="53" t="s">
        <v>22</v>
      </c>
      <c r="I14" s="59">
        <v>3</v>
      </c>
      <c r="J14" s="59">
        <v>2</v>
      </c>
      <c r="K14" s="59">
        <v>3</v>
      </c>
      <c r="L14" s="59">
        <v>3</v>
      </c>
      <c r="M14" s="59">
        <v>2</v>
      </c>
      <c r="N14" s="59">
        <v>3</v>
      </c>
      <c r="O14" s="59">
        <f t="shared" si="0"/>
        <v>324</v>
      </c>
      <c r="P14" s="60" t="str">
        <f t="shared" si="1"/>
        <v>MUY SIGNIFICATIVO</v>
      </c>
      <c r="Q14" s="2" t="s">
        <v>342</v>
      </c>
      <c r="R14" s="2" t="s">
        <v>343</v>
      </c>
      <c r="S14" s="59"/>
    </row>
    <row r="15" spans="1:19" ht="43.5" x14ac:dyDescent="0.35">
      <c r="A15" s="101"/>
      <c r="B15" s="102"/>
      <c r="C15" s="102"/>
      <c r="D15" s="57" t="s">
        <v>344</v>
      </c>
      <c r="E15" s="53" t="s">
        <v>312</v>
      </c>
      <c r="F15" s="53" t="s">
        <v>313</v>
      </c>
      <c r="G15" s="57" t="s">
        <v>314</v>
      </c>
      <c r="H15" s="53" t="s">
        <v>22</v>
      </c>
      <c r="I15" s="59">
        <v>3</v>
      </c>
      <c r="J15" s="59">
        <v>2</v>
      </c>
      <c r="K15" s="59">
        <v>3</v>
      </c>
      <c r="L15" s="59">
        <v>3</v>
      </c>
      <c r="M15" s="59">
        <v>1</v>
      </c>
      <c r="N15" s="59">
        <v>3</v>
      </c>
      <c r="O15" s="59">
        <f t="shared" si="0"/>
        <v>162</v>
      </c>
      <c r="P15" s="60" t="str">
        <f t="shared" si="1"/>
        <v>SIGNIFICATIVO</v>
      </c>
      <c r="Q15" s="2" t="s">
        <v>342</v>
      </c>
      <c r="R15" s="2" t="s">
        <v>315</v>
      </c>
      <c r="S15" s="59"/>
    </row>
    <row r="16" spans="1:19" ht="29" x14ac:dyDescent="0.35">
      <c r="A16" s="101"/>
      <c r="B16" s="102"/>
      <c r="C16" s="102" t="s">
        <v>345</v>
      </c>
      <c r="D16" s="57" t="s">
        <v>346</v>
      </c>
      <c r="E16" s="53" t="s">
        <v>312</v>
      </c>
      <c r="F16" s="53" t="s">
        <v>313</v>
      </c>
      <c r="G16" s="57" t="s">
        <v>314</v>
      </c>
      <c r="H16" s="53" t="s">
        <v>22</v>
      </c>
      <c r="I16" s="59">
        <v>1</v>
      </c>
      <c r="J16" s="59">
        <v>3</v>
      </c>
      <c r="K16" s="59">
        <v>3</v>
      </c>
      <c r="L16" s="59">
        <v>2</v>
      </c>
      <c r="M16" s="59">
        <v>2</v>
      </c>
      <c r="N16" s="59">
        <v>3</v>
      </c>
      <c r="O16" s="59">
        <f t="shared" si="0"/>
        <v>108</v>
      </c>
      <c r="P16" s="60" t="str">
        <f t="shared" si="1"/>
        <v>NO SIGNIFICATIVO</v>
      </c>
      <c r="Q16" s="2" t="s">
        <v>315</v>
      </c>
      <c r="R16" s="2" t="s">
        <v>347</v>
      </c>
      <c r="S16" s="59"/>
    </row>
    <row r="17" spans="1:19" ht="30" customHeight="1" x14ac:dyDescent="0.35">
      <c r="A17" s="101"/>
      <c r="B17" s="102"/>
      <c r="C17" s="102"/>
      <c r="D17" s="57" t="s">
        <v>105</v>
      </c>
      <c r="E17" s="53" t="s">
        <v>312</v>
      </c>
      <c r="F17" s="53" t="s">
        <v>313</v>
      </c>
      <c r="G17" s="57" t="s">
        <v>314</v>
      </c>
      <c r="H17" s="53" t="s">
        <v>22</v>
      </c>
      <c r="I17" s="59">
        <v>2</v>
      </c>
      <c r="J17" s="59">
        <v>3</v>
      </c>
      <c r="K17" s="59">
        <v>2</v>
      </c>
      <c r="L17" s="59">
        <v>2</v>
      </c>
      <c r="M17" s="59">
        <v>2</v>
      </c>
      <c r="N17" s="59">
        <v>3</v>
      </c>
      <c r="O17" s="59">
        <f t="shared" si="0"/>
        <v>144</v>
      </c>
      <c r="P17" s="60" t="str">
        <f t="shared" si="1"/>
        <v>SIGNIFICATIVO</v>
      </c>
      <c r="Q17" s="2" t="s">
        <v>348</v>
      </c>
      <c r="R17" s="2" t="s">
        <v>321</v>
      </c>
      <c r="S17" s="59"/>
    </row>
    <row r="18" spans="1:19" ht="30" customHeight="1" x14ac:dyDescent="0.35">
      <c r="A18" s="101"/>
      <c r="B18" s="102"/>
      <c r="C18" s="102"/>
      <c r="D18" s="57" t="s">
        <v>322</v>
      </c>
      <c r="E18" s="53" t="s">
        <v>312</v>
      </c>
      <c r="F18" s="53" t="s">
        <v>313</v>
      </c>
      <c r="G18" s="57" t="s">
        <v>323</v>
      </c>
      <c r="H18" s="53" t="s">
        <v>22</v>
      </c>
      <c r="I18" s="59">
        <v>1</v>
      </c>
      <c r="J18" s="59">
        <v>3</v>
      </c>
      <c r="K18" s="59">
        <v>2</v>
      </c>
      <c r="L18" s="59">
        <v>2</v>
      </c>
      <c r="M18" s="59">
        <v>2</v>
      </c>
      <c r="N18" s="59">
        <v>3</v>
      </c>
      <c r="O18" s="59">
        <f t="shared" si="0"/>
        <v>72</v>
      </c>
      <c r="P18" s="60" t="str">
        <f t="shared" si="1"/>
        <v>NO SIGNIFICATIVO</v>
      </c>
      <c r="Q18" s="2" t="s">
        <v>315</v>
      </c>
      <c r="R18" s="2" t="s">
        <v>321</v>
      </c>
      <c r="S18" s="59"/>
    </row>
    <row r="19" spans="1:19" ht="42" customHeight="1" x14ac:dyDescent="0.35">
      <c r="A19" s="101"/>
      <c r="B19" s="102" t="s">
        <v>349</v>
      </c>
      <c r="C19" s="102" t="s">
        <v>350</v>
      </c>
      <c r="D19" s="57" t="s">
        <v>351</v>
      </c>
      <c r="E19" s="53" t="s">
        <v>312</v>
      </c>
      <c r="F19" s="53" t="s">
        <v>313</v>
      </c>
      <c r="G19" s="57" t="s">
        <v>352</v>
      </c>
      <c r="H19" s="53" t="s">
        <v>22</v>
      </c>
      <c r="I19" s="59">
        <v>2</v>
      </c>
      <c r="J19" s="59">
        <v>2</v>
      </c>
      <c r="K19" s="59">
        <v>3</v>
      </c>
      <c r="L19" s="59">
        <v>2</v>
      </c>
      <c r="M19" s="59">
        <v>3</v>
      </c>
      <c r="N19" s="59">
        <v>3</v>
      </c>
      <c r="O19" s="59">
        <f t="shared" si="0"/>
        <v>216</v>
      </c>
      <c r="P19" s="60" t="str">
        <f t="shared" si="1"/>
        <v>SIGNIFICATIVO</v>
      </c>
      <c r="Q19" s="2" t="s">
        <v>353</v>
      </c>
      <c r="R19" s="2" t="s">
        <v>315</v>
      </c>
      <c r="S19" s="59"/>
    </row>
    <row r="20" spans="1:19" ht="41.25" customHeight="1" x14ac:dyDescent="0.35">
      <c r="A20" s="101"/>
      <c r="B20" s="102"/>
      <c r="C20" s="102"/>
      <c r="D20" s="57" t="s">
        <v>105</v>
      </c>
      <c r="E20" s="53" t="s">
        <v>312</v>
      </c>
      <c r="F20" s="53" t="s">
        <v>313</v>
      </c>
      <c r="G20" s="57" t="s">
        <v>354</v>
      </c>
      <c r="H20" s="53" t="s">
        <v>22</v>
      </c>
      <c r="I20" s="59">
        <v>1</v>
      </c>
      <c r="J20" s="59">
        <v>3</v>
      </c>
      <c r="K20" s="59">
        <v>3</v>
      </c>
      <c r="L20" s="59">
        <v>2</v>
      </c>
      <c r="M20" s="59">
        <v>2</v>
      </c>
      <c r="N20" s="59">
        <v>3</v>
      </c>
      <c r="O20" s="59">
        <f t="shared" si="0"/>
        <v>108</v>
      </c>
      <c r="P20" s="60" t="str">
        <f t="shared" si="1"/>
        <v>NO SIGNIFICATIVO</v>
      </c>
      <c r="Q20" s="2" t="s">
        <v>355</v>
      </c>
      <c r="R20" s="2" t="s">
        <v>321</v>
      </c>
      <c r="S20" s="59"/>
    </row>
    <row r="21" spans="1:19" ht="43.5" x14ac:dyDescent="0.35">
      <c r="A21" s="101"/>
      <c r="B21" s="102"/>
      <c r="C21" s="102"/>
      <c r="D21" s="53" t="s">
        <v>356</v>
      </c>
      <c r="E21" s="53" t="s">
        <v>312</v>
      </c>
      <c r="F21" s="53" t="s">
        <v>313</v>
      </c>
      <c r="G21" s="53" t="s">
        <v>357</v>
      </c>
      <c r="H21" s="53" t="s">
        <v>22</v>
      </c>
      <c r="I21" s="59">
        <v>3</v>
      </c>
      <c r="J21" s="59">
        <v>3</v>
      </c>
      <c r="K21" s="59">
        <v>3</v>
      </c>
      <c r="L21" s="59">
        <v>2</v>
      </c>
      <c r="M21" s="59">
        <v>2</v>
      </c>
      <c r="N21" s="59">
        <v>3</v>
      </c>
      <c r="O21" s="59">
        <f t="shared" si="0"/>
        <v>324</v>
      </c>
      <c r="P21" s="60" t="str">
        <f t="shared" si="1"/>
        <v>MUY SIGNIFICATIVO</v>
      </c>
      <c r="Q21" s="2" t="s">
        <v>315</v>
      </c>
      <c r="R21" s="2" t="s">
        <v>358</v>
      </c>
      <c r="S21" s="59"/>
    </row>
    <row r="22" spans="1:19" ht="33" customHeight="1" x14ac:dyDescent="0.35">
      <c r="A22" s="101"/>
      <c r="B22" s="102"/>
      <c r="C22" s="102" t="s">
        <v>359</v>
      </c>
      <c r="D22" s="1" t="s">
        <v>331</v>
      </c>
      <c r="E22" s="53" t="s">
        <v>312</v>
      </c>
      <c r="F22" s="53" t="s">
        <v>313</v>
      </c>
      <c r="G22" s="53" t="s">
        <v>112</v>
      </c>
      <c r="H22" s="53" t="s">
        <v>22</v>
      </c>
      <c r="I22" s="59">
        <v>2</v>
      </c>
      <c r="J22" s="59">
        <v>3</v>
      </c>
      <c r="K22" s="59">
        <v>2</v>
      </c>
      <c r="L22" s="59">
        <v>2</v>
      </c>
      <c r="M22" s="59">
        <v>2</v>
      </c>
      <c r="N22" s="59">
        <v>3</v>
      </c>
      <c r="O22" s="59">
        <f t="shared" si="0"/>
        <v>144</v>
      </c>
      <c r="P22" s="60" t="str">
        <f t="shared" si="1"/>
        <v>SIGNIFICATIVO</v>
      </c>
      <c r="Q22" s="2" t="s">
        <v>315</v>
      </c>
      <c r="R22" s="2" t="s">
        <v>333</v>
      </c>
      <c r="S22" s="59"/>
    </row>
    <row r="23" spans="1:19" ht="29" x14ac:dyDescent="0.35">
      <c r="A23" s="101"/>
      <c r="B23" s="102"/>
      <c r="C23" s="102"/>
      <c r="D23" s="57" t="s">
        <v>360</v>
      </c>
      <c r="E23" s="53" t="s">
        <v>312</v>
      </c>
      <c r="F23" s="53" t="s">
        <v>313</v>
      </c>
      <c r="G23" s="53" t="s">
        <v>361</v>
      </c>
      <c r="H23" s="53" t="s">
        <v>22</v>
      </c>
      <c r="I23" s="59">
        <v>2</v>
      </c>
      <c r="J23" s="59">
        <v>2</v>
      </c>
      <c r="K23" s="59">
        <v>2</v>
      </c>
      <c r="L23" s="59">
        <v>2</v>
      </c>
      <c r="M23" s="59">
        <v>2</v>
      </c>
      <c r="N23" s="59">
        <v>3</v>
      </c>
      <c r="O23" s="59">
        <f t="shared" si="0"/>
        <v>96</v>
      </c>
      <c r="P23" s="60" t="str">
        <f t="shared" si="1"/>
        <v>NO SIGNIFICATIVO</v>
      </c>
      <c r="Q23" s="2" t="s">
        <v>315</v>
      </c>
      <c r="R23" s="2" t="s">
        <v>362</v>
      </c>
      <c r="S23" s="59"/>
    </row>
    <row r="24" spans="1:19" ht="76.5" customHeight="1" x14ac:dyDescent="0.35">
      <c r="A24" s="101"/>
      <c r="B24" s="102" t="s">
        <v>363</v>
      </c>
      <c r="C24" s="103" t="s">
        <v>364</v>
      </c>
      <c r="D24" s="103" t="s">
        <v>365</v>
      </c>
      <c r="E24" s="103" t="s">
        <v>312</v>
      </c>
      <c r="F24" s="103" t="s">
        <v>313</v>
      </c>
      <c r="G24" s="53" t="s">
        <v>366</v>
      </c>
      <c r="H24" s="53" t="s">
        <v>22</v>
      </c>
      <c r="I24" s="59">
        <v>1</v>
      </c>
      <c r="J24" s="59">
        <v>3</v>
      </c>
      <c r="K24" s="59">
        <v>3</v>
      </c>
      <c r="L24" s="59">
        <v>2</v>
      </c>
      <c r="M24" s="59">
        <v>3</v>
      </c>
      <c r="N24" s="59">
        <v>3</v>
      </c>
      <c r="O24" s="59">
        <f t="shared" si="0"/>
        <v>162</v>
      </c>
      <c r="P24" s="60" t="str">
        <f t="shared" si="1"/>
        <v>SIGNIFICATIVO</v>
      </c>
      <c r="Q24" s="2" t="s">
        <v>315</v>
      </c>
      <c r="R24" s="2" t="s">
        <v>367</v>
      </c>
      <c r="S24" s="59"/>
    </row>
    <row r="25" spans="1:19" ht="76.5" customHeight="1" x14ac:dyDescent="0.35">
      <c r="A25" s="101"/>
      <c r="B25" s="102"/>
      <c r="C25" s="104"/>
      <c r="D25" s="104"/>
      <c r="E25" s="104"/>
      <c r="F25" s="104"/>
      <c r="G25" s="53" t="s">
        <v>368</v>
      </c>
      <c r="H25" s="53" t="s">
        <v>22</v>
      </c>
      <c r="I25" s="59">
        <v>1</v>
      </c>
      <c r="J25" s="59">
        <v>3</v>
      </c>
      <c r="K25" s="59">
        <v>3</v>
      </c>
      <c r="L25" s="59">
        <v>2</v>
      </c>
      <c r="M25" s="59">
        <v>3</v>
      </c>
      <c r="N25" s="59">
        <v>3</v>
      </c>
      <c r="O25" s="59">
        <f t="shared" si="0"/>
        <v>162</v>
      </c>
      <c r="P25" s="60" t="str">
        <f t="shared" si="1"/>
        <v>SIGNIFICATIVO</v>
      </c>
      <c r="Q25" s="2" t="s">
        <v>315</v>
      </c>
      <c r="R25" s="2" t="s">
        <v>369</v>
      </c>
      <c r="S25" s="59"/>
    </row>
    <row r="26" spans="1:19" ht="54.75" customHeight="1" x14ac:dyDescent="0.35">
      <c r="A26" s="101"/>
      <c r="B26" s="102"/>
      <c r="C26" s="53" t="s">
        <v>370</v>
      </c>
      <c r="D26" s="53" t="s">
        <v>371</v>
      </c>
      <c r="E26" s="53" t="s">
        <v>312</v>
      </c>
      <c r="F26" s="53" t="s">
        <v>313</v>
      </c>
      <c r="G26" s="53" t="s">
        <v>372</v>
      </c>
      <c r="H26" s="53" t="s">
        <v>22</v>
      </c>
      <c r="I26" s="59">
        <v>3</v>
      </c>
      <c r="J26" s="59">
        <v>2</v>
      </c>
      <c r="K26" s="59">
        <v>2</v>
      </c>
      <c r="L26" s="59">
        <v>2</v>
      </c>
      <c r="M26" s="59">
        <v>3</v>
      </c>
      <c r="N26" s="59">
        <v>3</v>
      </c>
      <c r="O26" s="59">
        <f t="shared" si="0"/>
        <v>216</v>
      </c>
      <c r="P26" s="60" t="str">
        <f t="shared" si="1"/>
        <v>SIGNIFICATIVO</v>
      </c>
      <c r="Q26" s="2" t="s">
        <v>315</v>
      </c>
      <c r="R26" s="2" t="s">
        <v>373</v>
      </c>
      <c r="S26" s="59"/>
    </row>
    <row r="27" spans="1:19" ht="51.75" customHeight="1" x14ac:dyDescent="0.35">
      <c r="A27" s="101"/>
      <c r="B27" s="102"/>
      <c r="C27" s="53" t="s">
        <v>374</v>
      </c>
      <c r="D27" s="53" t="s">
        <v>375</v>
      </c>
      <c r="E27" s="53" t="s">
        <v>312</v>
      </c>
      <c r="F27" s="53" t="s">
        <v>313</v>
      </c>
      <c r="G27" s="53" t="s">
        <v>376</v>
      </c>
      <c r="H27" s="53" t="s">
        <v>22</v>
      </c>
      <c r="I27" s="59">
        <v>1</v>
      </c>
      <c r="J27" s="59">
        <v>3</v>
      </c>
      <c r="K27" s="59">
        <v>3</v>
      </c>
      <c r="L27" s="59">
        <v>3</v>
      </c>
      <c r="M27" s="59">
        <v>2</v>
      </c>
      <c r="N27" s="59">
        <v>3</v>
      </c>
      <c r="O27" s="59">
        <f t="shared" si="0"/>
        <v>162</v>
      </c>
      <c r="P27" s="60" t="str">
        <f t="shared" si="1"/>
        <v>SIGNIFICATIVO</v>
      </c>
      <c r="Q27" s="2" t="s">
        <v>315</v>
      </c>
      <c r="R27" s="2" t="s">
        <v>315</v>
      </c>
      <c r="S27" s="59"/>
    </row>
    <row r="28" spans="1:19" ht="51" customHeight="1" x14ac:dyDescent="0.35">
      <c r="A28" s="101"/>
      <c r="B28" s="102"/>
      <c r="C28" s="102" t="s">
        <v>377</v>
      </c>
      <c r="D28" s="105" t="s">
        <v>378</v>
      </c>
      <c r="E28" s="53" t="s">
        <v>312</v>
      </c>
      <c r="F28" s="53" t="s">
        <v>313</v>
      </c>
      <c r="G28" s="53" t="s">
        <v>352</v>
      </c>
      <c r="H28" s="53" t="s">
        <v>22</v>
      </c>
      <c r="I28" s="59">
        <v>1</v>
      </c>
      <c r="J28" s="59">
        <v>3</v>
      </c>
      <c r="K28" s="59">
        <v>3</v>
      </c>
      <c r="L28" s="59">
        <v>2</v>
      </c>
      <c r="M28" s="59">
        <v>3</v>
      </c>
      <c r="N28" s="59">
        <v>3</v>
      </c>
      <c r="O28" s="59">
        <f t="shared" si="0"/>
        <v>162</v>
      </c>
      <c r="P28" s="60" t="str">
        <f t="shared" si="1"/>
        <v>SIGNIFICATIVO</v>
      </c>
      <c r="Q28" s="2" t="s">
        <v>315</v>
      </c>
      <c r="R28" s="2" t="s">
        <v>379</v>
      </c>
      <c r="S28" s="59"/>
    </row>
    <row r="29" spans="1:19" ht="49.5" customHeight="1" x14ac:dyDescent="0.35">
      <c r="A29" s="101"/>
      <c r="B29" s="102"/>
      <c r="C29" s="102"/>
      <c r="D29" s="105"/>
      <c r="E29" s="53" t="s">
        <v>312</v>
      </c>
      <c r="F29" s="53" t="s">
        <v>313</v>
      </c>
      <c r="G29" s="53" t="s">
        <v>323</v>
      </c>
      <c r="H29" s="53" t="s">
        <v>22</v>
      </c>
      <c r="I29" s="59">
        <v>3</v>
      </c>
      <c r="J29" s="59">
        <v>2</v>
      </c>
      <c r="K29" s="59">
        <v>3</v>
      </c>
      <c r="L29" s="59">
        <v>3</v>
      </c>
      <c r="M29" s="59">
        <v>3</v>
      </c>
      <c r="N29" s="59">
        <v>3</v>
      </c>
      <c r="O29" s="59">
        <f t="shared" si="0"/>
        <v>486</v>
      </c>
      <c r="P29" s="60" t="str">
        <f t="shared" si="1"/>
        <v>MUY SIGNIFICATIVO</v>
      </c>
      <c r="Q29" s="2" t="s">
        <v>380</v>
      </c>
      <c r="R29" s="2" t="s">
        <v>379</v>
      </c>
      <c r="S29" s="59"/>
    </row>
    <row r="30" spans="1:19" ht="32.25" customHeight="1" x14ac:dyDescent="0.35">
      <c r="A30" s="101"/>
      <c r="B30" s="102"/>
      <c r="C30" s="102"/>
      <c r="D30" s="1" t="s">
        <v>381</v>
      </c>
      <c r="E30" s="53" t="s">
        <v>312</v>
      </c>
      <c r="F30" s="53" t="s">
        <v>313</v>
      </c>
      <c r="G30" s="53" t="s">
        <v>382</v>
      </c>
      <c r="H30" s="53" t="s">
        <v>22</v>
      </c>
      <c r="I30" s="59">
        <v>1</v>
      </c>
      <c r="J30" s="59">
        <v>3</v>
      </c>
      <c r="K30" s="59">
        <v>2</v>
      </c>
      <c r="L30" s="59">
        <v>2</v>
      </c>
      <c r="M30" s="59">
        <v>2</v>
      </c>
      <c r="N30" s="59">
        <v>3</v>
      </c>
      <c r="O30" s="59">
        <f t="shared" si="0"/>
        <v>72</v>
      </c>
      <c r="P30" s="60" t="str">
        <f t="shared" si="1"/>
        <v>NO SIGNIFICATIVO</v>
      </c>
      <c r="Q30" s="2" t="s">
        <v>315</v>
      </c>
      <c r="R30" s="2" t="s">
        <v>383</v>
      </c>
      <c r="S30" s="59"/>
    </row>
    <row r="31" spans="1:19" ht="43.5" customHeight="1" x14ac:dyDescent="0.35">
      <c r="A31" s="101"/>
      <c r="B31" s="102" t="s">
        <v>384</v>
      </c>
      <c r="C31" s="102" t="s">
        <v>385</v>
      </c>
      <c r="D31" s="1" t="s">
        <v>386</v>
      </c>
      <c r="E31" s="53" t="s">
        <v>312</v>
      </c>
      <c r="F31" s="53" t="s">
        <v>313</v>
      </c>
      <c r="G31" s="53" t="s">
        <v>387</v>
      </c>
      <c r="H31" s="53" t="s">
        <v>22</v>
      </c>
      <c r="I31" s="59">
        <v>1</v>
      </c>
      <c r="J31" s="59">
        <v>3</v>
      </c>
      <c r="K31" s="59">
        <v>2</v>
      </c>
      <c r="L31" s="59">
        <v>3</v>
      </c>
      <c r="M31" s="59">
        <v>2</v>
      </c>
      <c r="N31" s="59">
        <v>3</v>
      </c>
      <c r="O31" s="59">
        <f t="shared" si="0"/>
        <v>108</v>
      </c>
      <c r="P31" s="60" t="str">
        <f t="shared" si="1"/>
        <v>NO SIGNIFICATIVO</v>
      </c>
      <c r="Q31" s="2" t="s">
        <v>388</v>
      </c>
      <c r="R31" s="2" t="s">
        <v>315</v>
      </c>
      <c r="S31" s="59"/>
    </row>
    <row r="32" spans="1:19" ht="32.25" customHeight="1" x14ac:dyDescent="0.35">
      <c r="A32" s="101"/>
      <c r="B32" s="102"/>
      <c r="C32" s="102"/>
      <c r="D32" s="53" t="s">
        <v>389</v>
      </c>
      <c r="E32" s="53" t="s">
        <v>312</v>
      </c>
      <c r="F32" s="53" t="s">
        <v>313</v>
      </c>
      <c r="G32" s="53" t="s">
        <v>361</v>
      </c>
      <c r="H32" s="53" t="s">
        <v>22</v>
      </c>
      <c r="I32" s="59">
        <v>2</v>
      </c>
      <c r="J32" s="59">
        <v>3</v>
      </c>
      <c r="K32" s="59">
        <v>2</v>
      </c>
      <c r="L32" s="59">
        <v>2</v>
      </c>
      <c r="M32" s="59">
        <v>1</v>
      </c>
      <c r="N32" s="59">
        <v>3</v>
      </c>
      <c r="O32" s="59">
        <f t="shared" si="0"/>
        <v>72</v>
      </c>
      <c r="P32" s="60" t="str">
        <f t="shared" si="1"/>
        <v>NO SIGNIFICATIVO</v>
      </c>
      <c r="Q32" s="2" t="s">
        <v>315</v>
      </c>
      <c r="R32" s="2" t="s">
        <v>362</v>
      </c>
      <c r="S32" s="59"/>
    </row>
    <row r="33" spans="1:19" ht="32.25" customHeight="1" x14ac:dyDescent="0.35">
      <c r="A33" s="101"/>
      <c r="B33" s="102"/>
      <c r="C33" s="102"/>
      <c r="D33" s="102" t="s">
        <v>390</v>
      </c>
      <c r="E33" s="53" t="s">
        <v>312</v>
      </c>
      <c r="F33" s="53" t="s">
        <v>313</v>
      </c>
      <c r="G33" s="53" t="s">
        <v>391</v>
      </c>
      <c r="H33" s="53" t="s">
        <v>22</v>
      </c>
      <c r="I33" s="59">
        <v>3</v>
      </c>
      <c r="J33" s="59">
        <v>3</v>
      </c>
      <c r="K33" s="59">
        <v>3</v>
      </c>
      <c r="L33" s="59">
        <v>2</v>
      </c>
      <c r="M33" s="59">
        <v>3</v>
      </c>
      <c r="N33" s="59">
        <v>3</v>
      </c>
      <c r="O33" s="59">
        <f t="shared" si="0"/>
        <v>486</v>
      </c>
      <c r="P33" s="60" t="str">
        <f t="shared" si="1"/>
        <v>MUY SIGNIFICATIVO</v>
      </c>
      <c r="Q33" s="2" t="s">
        <v>315</v>
      </c>
      <c r="R33" s="2" t="s">
        <v>392</v>
      </c>
      <c r="S33" s="59"/>
    </row>
    <row r="34" spans="1:19" ht="32.25" customHeight="1" x14ac:dyDescent="0.35">
      <c r="A34" s="101"/>
      <c r="B34" s="102"/>
      <c r="C34" s="102"/>
      <c r="D34" s="102"/>
      <c r="E34" s="53" t="s">
        <v>312</v>
      </c>
      <c r="F34" s="53" t="s">
        <v>313</v>
      </c>
      <c r="G34" s="53" t="s">
        <v>352</v>
      </c>
      <c r="H34" s="53" t="s">
        <v>22</v>
      </c>
      <c r="I34" s="59">
        <v>1</v>
      </c>
      <c r="J34" s="59">
        <v>3</v>
      </c>
      <c r="K34" s="59">
        <v>3</v>
      </c>
      <c r="L34" s="59">
        <v>2</v>
      </c>
      <c r="M34" s="59">
        <v>3</v>
      </c>
      <c r="N34" s="59">
        <v>3</v>
      </c>
      <c r="O34" s="59">
        <f t="shared" si="0"/>
        <v>162</v>
      </c>
      <c r="P34" s="60" t="str">
        <f t="shared" si="1"/>
        <v>SIGNIFICATIVO</v>
      </c>
      <c r="Q34" s="2" t="s">
        <v>315</v>
      </c>
      <c r="R34" s="2" t="s">
        <v>392</v>
      </c>
      <c r="S34" s="59"/>
    </row>
    <row r="35" spans="1:19" ht="58.5" customHeight="1" x14ac:dyDescent="0.35">
      <c r="A35" s="101"/>
      <c r="B35" s="102" t="s">
        <v>393</v>
      </c>
      <c r="C35" s="102" t="s">
        <v>394</v>
      </c>
      <c r="D35" s="105" t="s">
        <v>395</v>
      </c>
      <c r="E35" s="53" t="s">
        <v>312</v>
      </c>
      <c r="F35" s="53" t="s">
        <v>313</v>
      </c>
      <c r="G35" s="53" t="s">
        <v>352</v>
      </c>
      <c r="H35" s="53" t="s">
        <v>22</v>
      </c>
      <c r="I35" s="59">
        <v>2</v>
      </c>
      <c r="J35" s="59">
        <v>2</v>
      </c>
      <c r="K35" s="59">
        <v>3</v>
      </c>
      <c r="L35" s="59">
        <v>3</v>
      </c>
      <c r="M35" s="59">
        <v>2</v>
      </c>
      <c r="N35" s="59">
        <v>3</v>
      </c>
      <c r="O35" s="59">
        <f t="shared" si="0"/>
        <v>216</v>
      </c>
      <c r="P35" s="60" t="str">
        <f t="shared" si="1"/>
        <v>SIGNIFICATIVO</v>
      </c>
      <c r="Q35" s="2" t="s">
        <v>396</v>
      </c>
      <c r="R35" s="2" t="s">
        <v>397</v>
      </c>
      <c r="S35" s="59"/>
    </row>
    <row r="36" spans="1:19" ht="63.75" customHeight="1" x14ac:dyDescent="0.35">
      <c r="A36" s="101"/>
      <c r="B36" s="102"/>
      <c r="C36" s="102"/>
      <c r="D36" s="105"/>
      <c r="E36" s="53" t="s">
        <v>312</v>
      </c>
      <c r="F36" s="53" t="s">
        <v>313</v>
      </c>
      <c r="G36" s="53" t="s">
        <v>323</v>
      </c>
      <c r="H36" s="53" t="s">
        <v>22</v>
      </c>
      <c r="I36" s="59">
        <v>3</v>
      </c>
      <c r="J36" s="59">
        <v>2</v>
      </c>
      <c r="K36" s="59">
        <v>3</v>
      </c>
      <c r="L36" s="59">
        <v>2</v>
      </c>
      <c r="M36" s="59">
        <v>3</v>
      </c>
      <c r="N36" s="59">
        <v>3</v>
      </c>
      <c r="O36" s="59">
        <f t="shared" si="0"/>
        <v>324</v>
      </c>
      <c r="P36" s="60" t="str">
        <f t="shared" si="1"/>
        <v>MUY SIGNIFICATIVO</v>
      </c>
      <c r="Q36" s="2" t="s">
        <v>315</v>
      </c>
      <c r="R36" s="2" t="s">
        <v>398</v>
      </c>
      <c r="S36" s="59"/>
    </row>
    <row r="37" spans="1:19" ht="29" x14ac:dyDescent="0.35">
      <c r="A37" s="101"/>
      <c r="B37" s="102" t="s">
        <v>399</v>
      </c>
      <c r="C37" s="53" t="s">
        <v>400</v>
      </c>
      <c r="D37" s="53" t="s">
        <v>401</v>
      </c>
      <c r="E37" s="53" t="s">
        <v>312</v>
      </c>
      <c r="F37" s="53" t="s">
        <v>313</v>
      </c>
      <c r="G37" s="53" t="s">
        <v>366</v>
      </c>
      <c r="H37" s="53" t="s">
        <v>22</v>
      </c>
      <c r="I37" s="59">
        <v>3</v>
      </c>
      <c r="J37" s="59">
        <v>3</v>
      </c>
      <c r="K37" s="59">
        <v>2</v>
      </c>
      <c r="L37" s="59">
        <v>2</v>
      </c>
      <c r="M37" s="59">
        <v>2</v>
      </c>
      <c r="N37" s="59">
        <v>3</v>
      </c>
      <c r="O37" s="59">
        <f t="shared" si="0"/>
        <v>216</v>
      </c>
      <c r="P37" s="60" t="str">
        <f t="shared" si="1"/>
        <v>SIGNIFICATIVO</v>
      </c>
      <c r="Q37" s="2" t="s">
        <v>315</v>
      </c>
      <c r="R37" s="2" t="s">
        <v>367</v>
      </c>
      <c r="S37" s="59"/>
    </row>
    <row r="38" spans="1:19" ht="29" x14ac:dyDescent="0.35">
      <c r="A38" s="101"/>
      <c r="B38" s="102"/>
      <c r="C38" s="102" t="s">
        <v>402</v>
      </c>
      <c r="D38" s="53" t="s">
        <v>403</v>
      </c>
      <c r="E38" s="53" t="s">
        <v>312</v>
      </c>
      <c r="F38" s="53" t="s">
        <v>313</v>
      </c>
      <c r="G38" s="53" t="s">
        <v>404</v>
      </c>
      <c r="H38" s="53" t="s">
        <v>22</v>
      </c>
      <c r="I38" s="59">
        <v>1</v>
      </c>
      <c r="J38" s="59">
        <v>3</v>
      </c>
      <c r="K38" s="59">
        <v>2</v>
      </c>
      <c r="L38" s="59">
        <v>2</v>
      </c>
      <c r="M38" s="59">
        <v>2</v>
      </c>
      <c r="N38" s="59">
        <v>3</v>
      </c>
      <c r="O38" s="59">
        <f t="shared" si="0"/>
        <v>72</v>
      </c>
      <c r="P38" s="60" t="str">
        <f t="shared" si="1"/>
        <v>NO SIGNIFICATIVO</v>
      </c>
      <c r="Q38" s="2" t="s">
        <v>405</v>
      </c>
      <c r="R38" s="2" t="s">
        <v>315</v>
      </c>
      <c r="S38" s="59"/>
    </row>
    <row r="39" spans="1:19" ht="29" x14ac:dyDescent="0.35">
      <c r="A39" s="101"/>
      <c r="B39" s="102"/>
      <c r="C39" s="102"/>
      <c r="D39" s="53" t="s">
        <v>406</v>
      </c>
      <c r="E39" s="53" t="s">
        <v>312</v>
      </c>
      <c r="F39" s="53" t="s">
        <v>313</v>
      </c>
      <c r="G39" s="53" t="s">
        <v>407</v>
      </c>
      <c r="H39" s="53" t="s">
        <v>22</v>
      </c>
      <c r="I39" s="59">
        <v>1</v>
      </c>
      <c r="J39" s="59">
        <v>3</v>
      </c>
      <c r="K39" s="59">
        <v>2</v>
      </c>
      <c r="L39" s="59">
        <v>2</v>
      </c>
      <c r="M39" s="59">
        <v>2</v>
      </c>
      <c r="N39" s="59">
        <v>3</v>
      </c>
      <c r="O39" s="59">
        <f t="shared" si="0"/>
        <v>72</v>
      </c>
      <c r="P39" s="60" t="str">
        <f t="shared" si="1"/>
        <v>NO SIGNIFICATIVO</v>
      </c>
      <c r="Q39" s="2" t="s">
        <v>408</v>
      </c>
      <c r="R39" s="2" t="s">
        <v>315</v>
      </c>
      <c r="S39" s="59"/>
    </row>
    <row r="40" spans="1:19" ht="29" x14ac:dyDescent="0.35">
      <c r="A40" s="101"/>
      <c r="B40" s="102"/>
      <c r="C40" s="102"/>
      <c r="D40" s="53" t="s">
        <v>409</v>
      </c>
      <c r="E40" s="53" t="s">
        <v>312</v>
      </c>
      <c r="F40" s="53" t="s">
        <v>313</v>
      </c>
      <c r="G40" s="53" t="s">
        <v>376</v>
      </c>
      <c r="H40" s="53" t="s">
        <v>22</v>
      </c>
      <c r="I40" s="59">
        <v>1</v>
      </c>
      <c r="J40" s="59">
        <v>3</v>
      </c>
      <c r="K40" s="59">
        <v>2</v>
      </c>
      <c r="L40" s="59">
        <v>2</v>
      </c>
      <c r="M40" s="59">
        <v>2</v>
      </c>
      <c r="N40" s="59">
        <v>3</v>
      </c>
      <c r="O40" s="59">
        <f t="shared" si="0"/>
        <v>72</v>
      </c>
      <c r="P40" s="60" t="str">
        <f t="shared" si="1"/>
        <v>NO SIGNIFICATIVO</v>
      </c>
      <c r="Q40" s="2" t="s">
        <v>315</v>
      </c>
      <c r="R40" s="2" t="s">
        <v>410</v>
      </c>
      <c r="S40" s="59"/>
    </row>
    <row r="41" spans="1:19" ht="45" customHeight="1" x14ac:dyDescent="0.35">
      <c r="A41" s="101"/>
      <c r="B41" s="102" t="s">
        <v>411</v>
      </c>
      <c r="C41" s="102" t="s">
        <v>412</v>
      </c>
      <c r="D41" s="53" t="s">
        <v>413</v>
      </c>
      <c r="E41" s="53" t="s">
        <v>312</v>
      </c>
      <c r="F41" s="53" t="s">
        <v>313</v>
      </c>
      <c r="G41" s="53" t="s">
        <v>376</v>
      </c>
      <c r="H41" s="1" t="s">
        <v>22</v>
      </c>
      <c r="I41" s="59">
        <v>2</v>
      </c>
      <c r="J41" s="59">
        <v>3</v>
      </c>
      <c r="K41" s="59">
        <v>2</v>
      </c>
      <c r="L41" s="59">
        <v>2</v>
      </c>
      <c r="M41" s="59">
        <v>2</v>
      </c>
      <c r="N41" s="59">
        <v>3</v>
      </c>
      <c r="O41" s="59">
        <f t="shared" si="0"/>
        <v>144</v>
      </c>
      <c r="P41" s="60" t="str">
        <f t="shared" si="1"/>
        <v>SIGNIFICATIVO</v>
      </c>
      <c r="Q41" s="2" t="s">
        <v>315</v>
      </c>
      <c r="R41" s="2" t="s">
        <v>410</v>
      </c>
      <c r="S41" s="59"/>
    </row>
    <row r="42" spans="1:19" ht="90" customHeight="1" x14ac:dyDescent="0.35">
      <c r="A42" s="101"/>
      <c r="B42" s="102"/>
      <c r="C42" s="102"/>
      <c r="D42" s="53" t="s">
        <v>414</v>
      </c>
      <c r="E42" s="53" t="s">
        <v>312</v>
      </c>
      <c r="F42" s="53" t="s">
        <v>313</v>
      </c>
      <c r="G42" s="1" t="s">
        <v>415</v>
      </c>
      <c r="H42" s="1" t="s">
        <v>22</v>
      </c>
      <c r="I42" s="59">
        <v>2</v>
      </c>
      <c r="J42" s="59">
        <v>3</v>
      </c>
      <c r="K42" s="59">
        <v>2</v>
      </c>
      <c r="L42" s="59">
        <v>2</v>
      </c>
      <c r="M42" s="59">
        <v>2</v>
      </c>
      <c r="N42" s="59">
        <v>3</v>
      </c>
      <c r="O42" s="59">
        <f t="shared" si="0"/>
        <v>144</v>
      </c>
      <c r="P42" s="60" t="str">
        <f t="shared" si="1"/>
        <v>SIGNIFICATIVO</v>
      </c>
      <c r="Q42" s="2" t="s">
        <v>315</v>
      </c>
      <c r="R42" s="2" t="s">
        <v>416</v>
      </c>
      <c r="S42" s="59"/>
    </row>
    <row r="43" spans="1:19" ht="57.75" customHeight="1" x14ac:dyDescent="0.35">
      <c r="A43" s="101"/>
      <c r="B43" s="102"/>
      <c r="C43" s="102" t="s">
        <v>417</v>
      </c>
      <c r="D43" s="53" t="s">
        <v>418</v>
      </c>
      <c r="E43" s="53" t="s">
        <v>312</v>
      </c>
      <c r="F43" s="53" t="s">
        <v>313</v>
      </c>
      <c r="G43" s="53" t="s">
        <v>419</v>
      </c>
      <c r="H43" s="1" t="s">
        <v>22</v>
      </c>
      <c r="I43" s="59">
        <v>1</v>
      </c>
      <c r="J43" s="59">
        <v>3</v>
      </c>
      <c r="K43" s="59">
        <v>2</v>
      </c>
      <c r="L43" s="59">
        <v>3</v>
      </c>
      <c r="M43" s="59">
        <v>3</v>
      </c>
      <c r="N43" s="59">
        <v>3</v>
      </c>
      <c r="O43" s="59">
        <f t="shared" si="0"/>
        <v>162</v>
      </c>
      <c r="P43" s="60" t="str">
        <f t="shared" si="1"/>
        <v>SIGNIFICATIVO</v>
      </c>
      <c r="Q43" s="2" t="s">
        <v>405</v>
      </c>
      <c r="R43" s="2" t="s">
        <v>315</v>
      </c>
      <c r="S43" s="59"/>
    </row>
    <row r="44" spans="1:19" ht="57.75" customHeight="1" x14ac:dyDescent="0.35">
      <c r="A44" s="101"/>
      <c r="B44" s="102"/>
      <c r="C44" s="102"/>
      <c r="D44" s="53" t="s">
        <v>414</v>
      </c>
      <c r="E44" s="53" t="s">
        <v>312</v>
      </c>
      <c r="F44" s="53" t="s">
        <v>313</v>
      </c>
      <c r="G44" s="1" t="s">
        <v>415</v>
      </c>
      <c r="H44" s="1" t="s">
        <v>22</v>
      </c>
      <c r="I44" s="59">
        <v>1</v>
      </c>
      <c r="J44" s="59">
        <v>3</v>
      </c>
      <c r="K44" s="59">
        <v>2</v>
      </c>
      <c r="L44" s="59">
        <v>3</v>
      </c>
      <c r="M44" s="59">
        <v>3</v>
      </c>
      <c r="N44" s="59">
        <v>3</v>
      </c>
      <c r="O44" s="59">
        <f t="shared" si="0"/>
        <v>162</v>
      </c>
      <c r="P44" s="60" t="str">
        <f t="shared" si="1"/>
        <v>SIGNIFICATIVO</v>
      </c>
      <c r="Q44" s="2" t="s">
        <v>315</v>
      </c>
      <c r="R44" s="2" t="s">
        <v>416</v>
      </c>
      <c r="S44" s="59"/>
    </row>
    <row r="45" spans="1:19" ht="57.75" customHeight="1" x14ac:dyDescent="0.35">
      <c r="A45" s="101"/>
      <c r="B45" s="102"/>
      <c r="C45" s="102"/>
      <c r="D45" s="53" t="s">
        <v>420</v>
      </c>
      <c r="E45" s="53" t="s">
        <v>312</v>
      </c>
      <c r="F45" s="53" t="s">
        <v>313</v>
      </c>
      <c r="G45" s="53" t="s">
        <v>421</v>
      </c>
      <c r="H45" s="1" t="s">
        <v>22</v>
      </c>
      <c r="I45" s="59">
        <v>3</v>
      </c>
      <c r="J45" s="59">
        <v>3</v>
      </c>
      <c r="K45" s="59">
        <v>2</v>
      </c>
      <c r="L45" s="59">
        <v>2</v>
      </c>
      <c r="M45" s="59">
        <v>2</v>
      </c>
      <c r="N45" s="59">
        <v>3</v>
      </c>
      <c r="O45" s="59">
        <f t="shared" si="0"/>
        <v>216</v>
      </c>
      <c r="P45" s="60" t="str">
        <f t="shared" si="1"/>
        <v>SIGNIFICATIVO</v>
      </c>
      <c r="Q45" s="2" t="s">
        <v>422</v>
      </c>
      <c r="R45" s="2" t="s">
        <v>315</v>
      </c>
      <c r="S45" s="59"/>
    </row>
    <row r="46" spans="1:19" ht="43.5" x14ac:dyDescent="0.35">
      <c r="A46" s="101"/>
      <c r="B46" s="102"/>
      <c r="C46" s="53" t="s">
        <v>423</v>
      </c>
      <c r="D46" s="53" t="s">
        <v>424</v>
      </c>
      <c r="E46" s="53" t="s">
        <v>312</v>
      </c>
      <c r="F46" s="53" t="s">
        <v>313</v>
      </c>
      <c r="G46" s="53" t="s">
        <v>425</v>
      </c>
      <c r="H46" s="1" t="s">
        <v>39</v>
      </c>
      <c r="I46" s="59">
        <v>2</v>
      </c>
      <c r="J46" s="59">
        <v>2</v>
      </c>
      <c r="K46" s="59">
        <v>3</v>
      </c>
      <c r="L46" s="59">
        <v>2</v>
      </c>
      <c r="M46" s="59">
        <v>3</v>
      </c>
      <c r="N46" s="59">
        <v>3</v>
      </c>
      <c r="O46" s="59">
        <f t="shared" si="0"/>
        <v>216</v>
      </c>
      <c r="P46" s="60" t="str">
        <f t="shared" si="1"/>
        <v>SIGNIFICATIVO</v>
      </c>
      <c r="Q46" s="2" t="s">
        <v>315</v>
      </c>
      <c r="R46" s="2" t="s">
        <v>426</v>
      </c>
      <c r="S46" s="59"/>
    </row>
    <row r="47" spans="1:19" ht="43.5" x14ac:dyDescent="0.35">
      <c r="A47" s="101"/>
      <c r="B47" s="102"/>
      <c r="C47" s="53" t="s">
        <v>427</v>
      </c>
      <c r="D47" s="53" t="s">
        <v>428</v>
      </c>
      <c r="E47" s="53" t="s">
        <v>312</v>
      </c>
      <c r="F47" s="53" t="s">
        <v>313</v>
      </c>
      <c r="G47" s="53" t="s">
        <v>429</v>
      </c>
      <c r="H47" s="1" t="s">
        <v>39</v>
      </c>
      <c r="I47" s="59">
        <v>2</v>
      </c>
      <c r="J47" s="59">
        <v>2</v>
      </c>
      <c r="K47" s="59">
        <v>3</v>
      </c>
      <c r="L47" s="59">
        <v>2</v>
      </c>
      <c r="M47" s="59">
        <v>3</v>
      </c>
      <c r="N47" s="59">
        <v>3</v>
      </c>
      <c r="O47" s="59">
        <f t="shared" si="0"/>
        <v>216</v>
      </c>
      <c r="P47" s="60" t="str">
        <f t="shared" si="1"/>
        <v>SIGNIFICATIVO</v>
      </c>
      <c r="Q47" s="2" t="s">
        <v>315</v>
      </c>
      <c r="R47" s="2" t="s">
        <v>426</v>
      </c>
      <c r="S47" s="59"/>
    </row>
    <row r="48" spans="1:19" ht="72.5" x14ac:dyDescent="0.35">
      <c r="A48" s="101"/>
      <c r="B48" s="102"/>
      <c r="C48" s="53" t="s">
        <v>430</v>
      </c>
      <c r="D48" s="53" t="s">
        <v>431</v>
      </c>
      <c r="E48" s="53" t="s">
        <v>312</v>
      </c>
      <c r="F48" s="53" t="s">
        <v>313</v>
      </c>
      <c r="G48" s="53" t="s">
        <v>432</v>
      </c>
      <c r="H48" s="1" t="s">
        <v>39</v>
      </c>
      <c r="I48" s="59">
        <v>2</v>
      </c>
      <c r="J48" s="59">
        <v>3</v>
      </c>
      <c r="K48" s="59">
        <v>3</v>
      </c>
      <c r="L48" s="59">
        <v>3</v>
      </c>
      <c r="M48" s="59"/>
      <c r="N48" s="59">
        <v>3</v>
      </c>
      <c r="O48" s="59">
        <f t="shared" si="0"/>
        <v>0</v>
      </c>
      <c r="P48" s="60" t="str">
        <f t="shared" si="1"/>
        <v>NO SIGNIFICATIVO</v>
      </c>
      <c r="Q48" s="2" t="s">
        <v>433</v>
      </c>
      <c r="R48" s="2" t="s">
        <v>434</v>
      </c>
      <c r="S48" s="59"/>
    </row>
  </sheetData>
  <mergeCells count="36">
    <mergeCell ref="C43:C45"/>
    <mergeCell ref="D33:D34"/>
    <mergeCell ref="B35:B36"/>
    <mergeCell ref="C35:C36"/>
    <mergeCell ref="D35:D36"/>
    <mergeCell ref="B37:B40"/>
    <mergeCell ref="C38:C40"/>
    <mergeCell ref="D24:D25"/>
    <mergeCell ref="E24:E25"/>
    <mergeCell ref="F24:F25"/>
    <mergeCell ref="C28:C30"/>
    <mergeCell ref="D28:D29"/>
    <mergeCell ref="A5:A48"/>
    <mergeCell ref="B5:B18"/>
    <mergeCell ref="C5:C8"/>
    <mergeCell ref="C9:C11"/>
    <mergeCell ref="C12:C13"/>
    <mergeCell ref="C14:C15"/>
    <mergeCell ref="C16:C18"/>
    <mergeCell ref="B19:B23"/>
    <mergeCell ref="C19:C21"/>
    <mergeCell ref="C22:C23"/>
    <mergeCell ref="B24:B30"/>
    <mergeCell ref="C24:C25"/>
    <mergeCell ref="B31:B34"/>
    <mergeCell ref="C31:C34"/>
    <mergeCell ref="B41:B48"/>
    <mergeCell ref="C41:C42"/>
    <mergeCell ref="A1:S1"/>
    <mergeCell ref="A2:B3"/>
    <mergeCell ref="C2:H2"/>
    <mergeCell ref="I2:P3"/>
    <mergeCell ref="Q2:R3"/>
    <mergeCell ref="S2:S4"/>
    <mergeCell ref="C3:F3"/>
    <mergeCell ref="G3:H3"/>
  </mergeCells>
  <conditionalFormatting sqref="P5:P48">
    <cfRule type="cellIs" dxfId="2" priority="1" stopIfTrue="1" operator="equal">
      <formula>"MUY SIGNIFICATIVO"</formula>
    </cfRule>
    <cfRule type="cellIs" dxfId="1" priority="2" stopIfTrue="1" operator="equal">
      <formula>"SIGNIFICATIVO"</formula>
    </cfRule>
    <cfRule type="cellIs" dxfId="0" priority="3" stopIfTrue="1" operator="equal">
      <formula>"NO SIGNIFICATIVO"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Matriz EIA</vt:lpstr>
      <vt:lpstr>Resultado de la matriz</vt:lpstr>
      <vt:lpstr>Variables</vt:lpstr>
      <vt:lpstr>Control de Cambios</vt:lpstr>
      <vt:lpstr>Relleno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gomez</dc:creator>
  <cp:lastModifiedBy>Katherine Cruz</cp:lastModifiedBy>
  <dcterms:created xsi:type="dcterms:W3CDTF">2020-07-29T19:29:20Z</dcterms:created>
  <dcterms:modified xsi:type="dcterms:W3CDTF">2025-03-27T21:35:51Z</dcterms:modified>
</cp:coreProperties>
</file>