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50.190\Sistema_Calidad\SER AMBIENTAL\16. GESTIÓN FINANCIERA\2. Planeación Financiera\"/>
    </mc:Choice>
  </mc:AlternateContent>
  <xr:revisionPtr revIDLastSave="0" documentId="8_{95D303EF-FD87-4EE4-9264-7E5A8EEBB265}" xr6:coauthVersionLast="47" xr6:coauthVersionMax="47" xr10:uidLastSave="{00000000-0000-0000-0000-000000000000}"/>
  <bookViews>
    <workbookView xWindow="-110" yWindow="-110" windowWidth="19420" windowHeight="10420" activeTab="1" xr2:uid="{178C3E4E-2703-4427-A632-2589212A3DC0}"/>
  </bookViews>
  <sheets>
    <sheet name="GFI-FO-06" sheetId="6" r:id="rId1"/>
    <sheet name="Plantilla" sheetId="1" r:id="rId2"/>
    <sheet name="PxQ" sheetId="3" r:id="rId3"/>
    <sheet name="PPTO" sheetId="2" r:id="rId4"/>
    <sheet name="CUENTAS" sheetId="4" state="hidden" r:id="rId5"/>
    <sheet name="DATOS" sheetId="5" state="hidden" r:id="rId6"/>
  </sheets>
  <definedNames>
    <definedName name="_xlnm._FilterDatabase" localSheetId="4" hidden="1">CUENTAS!$A$1:$F$89</definedName>
    <definedName name="_xlnm._FilterDatabase" localSheetId="3" hidden="1">PPTO!$A$2:$Y$4</definedName>
    <definedName name="_xlnm._FilterDatabase" localSheetId="2" hidden="1">PxQ!$A$2:$Y$10</definedName>
    <definedName name="AREAS">DATOS!$G$39:$G$62</definedName>
    <definedName name="ASEO">DATOS!$F$28</definedName>
    <definedName name="CECO_ADM">DATOS!$A$21:$A$50</definedName>
    <definedName name="CECO_OP">DATOS!$A$51:$A$92</definedName>
    <definedName name="CECOOP">DATOS!$A$51:$A$98</definedName>
    <definedName name="CECOOPE">DATOS!$A$51:$A$93</definedName>
    <definedName name="CENTRAL">DATOS!$F$30:$F$33</definedName>
    <definedName name="DISTRITO">DATOS!$F$34:$F$35</definedName>
    <definedName name="PACARIBE">DATOS!$F$23:$F$24</definedName>
    <definedName name="PROMOAMBIENTAL">DATOS!$F$29</definedName>
    <definedName name="PROMOCALI">DATOS!$F$26:$F$27</definedName>
    <definedName name="PROMOVALLE">DATOS!$F$25</definedName>
    <definedName name="SERAMBIENTAL">DATOS!$F$2:$F$22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" i="5" l="1" a="1"/>
  <c r="N2" i="5" s="1"/>
  <c r="N3" i="5" a="1"/>
  <c r="N3" i="5" s="1"/>
  <c r="N4" i="5" a="1"/>
  <c r="N4" i="5" s="1"/>
  <c r="N5" i="5" a="1"/>
  <c r="N5" i="5" s="1"/>
  <c r="N6" i="5" a="1"/>
  <c r="N6" i="5" s="1"/>
  <c r="N7" i="5" a="1"/>
  <c r="N7" i="5" s="1"/>
  <c r="N8" i="5" a="1"/>
  <c r="N8" i="5" s="1"/>
  <c r="N9" i="5" a="1"/>
  <c r="N9" i="5" s="1"/>
  <c r="N10" i="5" a="1"/>
  <c r="N10" i="5" s="1"/>
  <c r="N11" i="5" a="1"/>
  <c r="N11" i="5" s="1"/>
  <c r="N12" i="5" a="1"/>
  <c r="N12" i="5" s="1"/>
  <c r="N13" i="5" a="1"/>
  <c r="N13" i="5" s="1"/>
  <c r="N14" i="5" a="1"/>
  <c r="N14" i="5" s="1"/>
  <c r="N15" i="5" a="1"/>
  <c r="N15" i="5" s="1"/>
  <c r="N1" i="5" a="1"/>
  <c r="N1" i="5" s="1"/>
  <c r="D8" i="1"/>
  <c r="I1" i="5" a="1"/>
  <c r="I1" i="5" s="1"/>
  <c r="L2" i="5" a="1"/>
  <c r="L2" i="5" s="1"/>
  <c r="L3" i="5" a="1"/>
  <c r="L3" i="5" s="1"/>
  <c r="L4" i="5" a="1"/>
  <c r="L4" i="5" s="1"/>
  <c r="L5" i="5" a="1"/>
  <c r="L5" i="5" s="1"/>
  <c r="L6" i="5" a="1"/>
  <c r="L6" i="5" s="1"/>
  <c r="L7" i="5" a="1"/>
  <c r="L7" i="5" s="1"/>
  <c r="L8" i="5" a="1"/>
  <c r="L8" i="5" s="1"/>
  <c r="L9" i="5" a="1"/>
  <c r="L9" i="5" s="1"/>
  <c r="L10" i="5" a="1"/>
  <c r="L10" i="5" s="1"/>
  <c r="L11" i="5" a="1"/>
  <c r="L11" i="5" s="1"/>
  <c r="L12" i="5" a="1"/>
  <c r="L12" i="5" s="1"/>
  <c r="L13" i="5" a="1"/>
  <c r="L13" i="5" s="1"/>
  <c r="L14" i="5" a="1"/>
  <c r="L14" i="5" s="1"/>
  <c r="L15" i="5" a="1"/>
  <c r="L15" i="5" s="1"/>
  <c r="L16" i="5" a="1"/>
  <c r="L16" i="5" s="1"/>
  <c r="L17" i="5" a="1"/>
  <c r="L17" i="5" s="1"/>
  <c r="L18" i="5" a="1"/>
  <c r="L18" i="5" s="1"/>
  <c r="L19" i="5" a="1"/>
  <c r="L19" i="5" s="1"/>
  <c r="L20" i="5" a="1"/>
  <c r="L20" i="5" s="1"/>
  <c r="L21" i="5" a="1"/>
  <c r="L21" i="5" s="1"/>
  <c r="L22" i="5" a="1"/>
  <c r="L22" i="5" s="1"/>
  <c r="L23" i="5" a="1"/>
  <c r="L23" i="5" s="1"/>
  <c r="L1" i="5" a="1"/>
  <c r="L1" i="5" s="1"/>
  <c r="J2" i="5" a="1"/>
  <c r="J2" i="5" s="1"/>
  <c r="J3" i="5" a="1"/>
  <c r="J3" i="5" s="1"/>
  <c r="J4" i="5" a="1"/>
  <c r="J4" i="5" s="1"/>
  <c r="J5" i="5" a="1"/>
  <c r="J5" i="5" s="1"/>
  <c r="J6" i="5" a="1"/>
  <c r="J6" i="5" s="1"/>
  <c r="J7" i="5" a="1"/>
  <c r="J7" i="5" s="1"/>
  <c r="J8" i="5" a="1"/>
  <c r="J8" i="5" s="1"/>
  <c r="J9" i="5" a="1"/>
  <c r="J9" i="5" s="1"/>
  <c r="J10" i="5" a="1"/>
  <c r="J10" i="5" s="1"/>
  <c r="J1" i="5" a="1"/>
  <c r="J1" i="5" s="1"/>
  <c r="J17" i="5" a="1"/>
  <c r="J17" i="5" s="1"/>
  <c r="J18" i="5" a="1"/>
  <c r="J18" i="5" s="1"/>
  <c r="J20" i="5" a="1"/>
  <c r="J20" i="5" s="1"/>
  <c r="J21" i="5" a="1"/>
  <c r="J21" i="5" s="1"/>
  <c r="J22" i="5" a="1"/>
  <c r="J22" i="5" s="1"/>
  <c r="J23" i="5" a="1"/>
  <c r="J23" i="5" s="1"/>
  <c r="J24" i="5" a="1"/>
  <c r="J24" i="5" s="1"/>
  <c r="J25" i="5" a="1"/>
  <c r="J25" i="5" s="1"/>
  <c r="J26" i="5" a="1"/>
  <c r="J26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Y19" i="1"/>
  <c r="U15" i="1"/>
  <c r="Y15" i="1" s="1"/>
  <c r="U14" i="1"/>
  <c r="Y14" i="1" s="1"/>
  <c r="U13" i="1"/>
  <c r="Y13" i="1" s="1"/>
  <c r="U12" i="1"/>
  <c r="Y12" i="1" s="1"/>
  <c r="U11" i="1"/>
  <c r="Y11" i="1" s="1"/>
  <c r="U10" i="1"/>
  <c r="Y10" i="1" s="1"/>
  <c r="U9" i="1"/>
  <c r="Y9" i="1" s="1"/>
  <c r="U8" i="1"/>
  <c r="Y8" i="1" s="1"/>
  <c r="U7" i="1"/>
  <c r="Y7" i="1" s="1"/>
  <c r="F18" i="1"/>
  <c r="F17" i="1"/>
  <c r="U6" i="1" l="1"/>
  <c r="Y6" i="1" s="1"/>
  <c r="D13" i="1" l="1"/>
  <c r="D11" i="1"/>
  <c r="H6" i="1"/>
  <c r="Y16" i="1" l="1"/>
  <c r="D28" i="1" l="1"/>
  <c r="J19" i="5" s="1" a="1"/>
  <c r="J19" i="5" s="1"/>
  <c r="X28" i="1"/>
  <c r="T28" i="1"/>
  <c r="L28" i="1"/>
  <c r="R28" i="1"/>
  <c r="J28" i="1"/>
  <c r="B28" i="1"/>
  <c r="P28" i="1"/>
  <c r="H28" i="1"/>
  <c r="V28" i="1"/>
  <c r="N28" i="1"/>
  <c r="F28" i="1"/>
  <c r="Z2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<sst xmlns="http://schemas.openxmlformats.org/spreadsheetml/2006/main" count="2727" uniqueCount="1032">
  <si>
    <t>Encabezado</t>
  </si>
  <si>
    <t>P. PRESUPUESTAL</t>
  </si>
  <si>
    <t>AÑO</t>
  </si>
  <si>
    <t>EMPRESA</t>
  </si>
  <si>
    <t>CODIGO C.O.</t>
  </si>
  <si>
    <t>NOMBRE C.O.</t>
  </si>
  <si>
    <t>MOVIMIENTO</t>
  </si>
  <si>
    <t>CUENTA</t>
  </si>
  <si>
    <t>NOMBRE CUENTA</t>
  </si>
  <si>
    <t>C.COSTO</t>
  </si>
  <si>
    <t>DESCRIPCIÓN CECO</t>
  </si>
  <si>
    <t>006</t>
  </si>
  <si>
    <t>SERVICIOS AMBIENTALES S.A. ESP</t>
  </si>
  <si>
    <t>PLANEACIÓN FINANCIERA</t>
  </si>
  <si>
    <t>CANTIDAD</t>
  </si>
  <si>
    <t>VALOR UNITARIO</t>
  </si>
  <si>
    <t>VALOR TOTAL</t>
  </si>
  <si>
    <t>INCREMENTO</t>
  </si>
  <si>
    <t>IPC</t>
  </si>
  <si>
    <t>OBSERVACIÓN (método de cálculo)</t>
  </si>
  <si>
    <t>MES X AÑO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</si>
  <si>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</si>
  <si>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</si>
  <si>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</si>
  <si>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</si>
  <si>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</si>
  <si>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</si>
  <si>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</si>
  <si>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</si>
  <si>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</si>
  <si>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</si>
  <si>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</si>
  <si>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</si>
  <si>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Valores Mensuales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</si>
  <si>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</si>
  <si>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</si>
  <si>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</si>
  <si>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</si>
  <si>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</si>
  <si>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</si>
  <si>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</si>
  <si>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</si>
  <si>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</si>
  <si>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</si>
  <si>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</si>
  <si>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</si>
  <si>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TOTAL </t>
  </si>
  <si>
    <t>Precios por cantidad para la elaboración del presupuesto - PxQ</t>
  </si>
  <si>
    <t>PLAN PRESUPUESTAL</t>
  </si>
  <si>
    <t>CODIGO EMPRESA</t>
  </si>
  <si>
    <t>NOMBRE CENTRO DE OPERACIÓN</t>
  </si>
  <si>
    <t>103</t>
  </si>
  <si>
    <t>MUNICIPIO DE EL ESPINAL</t>
  </si>
  <si>
    <t>HONORARIOS</t>
  </si>
  <si>
    <t>020101</t>
  </si>
  <si>
    <t xml:space="preserve">FINANCIERA </t>
  </si>
  <si>
    <t>CENTRO DE COSTO</t>
  </si>
  <si>
    <t>CLASE</t>
  </si>
  <si>
    <t>GRUPO</t>
  </si>
  <si>
    <t>SUBCUENTA</t>
  </si>
  <si>
    <t>DESCRIPCIÓN</t>
  </si>
  <si>
    <t>CUENTA3</t>
  </si>
  <si>
    <t>4</t>
  </si>
  <si>
    <t>42</t>
  </si>
  <si>
    <t>4210</t>
  </si>
  <si>
    <t>421090</t>
  </si>
  <si>
    <t>OTRAS VENTAS DE BIENES COMERCIALIZADOS</t>
  </si>
  <si>
    <t>5</t>
  </si>
  <si>
    <t>51</t>
  </si>
  <si>
    <t>5101</t>
  </si>
  <si>
    <t>510101</t>
  </si>
  <si>
    <t>SUELDOS DE PERSONAL</t>
  </si>
  <si>
    <t>43</t>
  </si>
  <si>
    <t>4323</t>
  </si>
  <si>
    <t>432307</t>
  </si>
  <si>
    <t>RECOLECCION</t>
  </si>
  <si>
    <t>APRENDIZ SENA</t>
  </si>
  <si>
    <t>RECOLECCION (RES 351)</t>
  </si>
  <si>
    <t>510103</t>
  </si>
  <si>
    <t>HORAS EXTRA Y FESTIVOS</t>
  </si>
  <si>
    <t>BARRIDO Y LIMPIEZA</t>
  </si>
  <si>
    <t>RECOLECCION CC</t>
  </si>
  <si>
    <t>510105</t>
  </si>
  <si>
    <t>GASTOS DE REPRESENTACION</t>
  </si>
  <si>
    <t>COMERCIALIZACION</t>
  </si>
  <si>
    <t>RECOLECCION DOMICILIARIA (DB)</t>
  </si>
  <si>
    <t>510117</t>
  </si>
  <si>
    <t>VACACIONES</t>
  </si>
  <si>
    <t>DISPOSICION FINAL</t>
  </si>
  <si>
    <t>432308</t>
  </si>
  <si>
    <t>TRANSPORTE</t>
  </si>
  <si>
    <t>510119</t>
  </si>
  <si>
    <t>BONIFICACIONES</t>
  </si>
  <si>
    <t>PODA DE ARBOLES</t>
  </si>
  <si>
    <t>TRAMO EXCEDENTE</t>
  </si>
  <si>
    <t>CONCILIACION ANTE MINISTERIO DE TRABAJO</t>
  </si>
  <si>
    <t>CORTE DE CESPED</t>
  </si>
  <si>
    <t>TRANSPORTE CC</t>
  </si>
  <si>
    <t>CONCILIACION ENTRE EMPLEADOR Y EMPLEADO</t>
  </si>
  <si>
    <t>LAVADO DE AREAS PUBLICAS</t>
  </si>
  <si>
    <t>TRANSPORTE (DB)</t>
  </si>
  <si>
    <t>510123</t>
  </si>
  <si>
    <t>AUXILIO DE TRANSPORTE</t>
  </si>
  <si>
    <t>LIMPIEZA DE PLAYAS</t>
  </si>
  <si>
    <t>432309</t>
  </si>
  <si>
    <t>510124</t>
  </si>
  <si>
    <t>CESANTIAS</t>
  </si>
  <si>
    <t>INSTALACION DE CESTAS</t>
  </si>
  <si>
    <t>BARRIDO Y LIMPIEZA CC</t>
  </si>
  <si>
    <t>510125</t>
  </si>
  <si>
    <t>INTERESES A LAS CESANTIAS</t>
  </si>
  <si>
    <t>APROVECHAMIENTO (RECICLAJE)</t>
  </si>
  <si>
    <t>BARRIDO Y LIMPIEZA (DB)</t>
  </si>
  <si>
    <t>510130</t>
  </si>
  <si>
    <t>SERVICIOS ESPECIALES RESPEL</t>
  </si>
  <si>
    <t>432310</t>
  </si>
  <si>
    <t>TRANSFERENCIA</t>
  </si>
  <si>
    <t>510131</t>
  </si>
  <si>
    <t>DOTACION Y SUMINISTRO A TRABAJADORES</t>
  </si>
  <si>
    <t>SERVICIOS ESPECIALES ORDINARIOS</t>
  </si>
  <si>
    <t>TRANSFERENCIA CC</t>
  </si>
  <si>
    <t>510133</t>
  </si>
  <si>
    <t>GASTOS DEPORTIVOS Y RECREACION</t>
  </si>
  <si>
    <t>TRANSFERENCIA (DB)</t>
  </si>
  <si>
    <t>510145</t>
  </si>
  <si>
    <t>SALARIO INTEGRAL</t>
  </si>
  <si>
    <t>TRANSPORTE (RES 351)</t>
  </si>
  <si>
    <t>432311</t>
  </si>
  <si>
    <t>510146</t>
  </si>
  <si>
    <t>CONTRATOS DE PERSONAL TEMPORAL</t>
  </si>
  <si>
    <t>TRAMO EXCEDENTE (RES 351)</t>
  </si>
  <si>
    <t>APROVECHAMIENTO (RECICLAJE) CC</t>
  </si>
  <si>
    <t>ADMON CONTRATOS DE PERSONAL TEMPORAL</t>
  </si>
  <si>
    <t>7</t>
  </si>
  <si>
    <t>75</t>
  </si>
  <si>
    <t>7505</t>
  </si>
  <si>
    <t>750501</t>
  </si>
  <si>
    <t>APROVECHAMIENTO (DB)</t>
  </si>
  <si>
    <t>510149</t>
  </si>
  <si>
    <t>COMISIONES</t>
  </si>
  <si>
    <t>432312</t>
  </si>
  <si>
    <t>TRATAMIENTO</t>
  </si>
  <si>
    <t>510151</t>
  </si>
  <si>
    <t>ESTIMULO A LA EFICIENCIA</t>
  </si>
  <si>
    <t>750503</t>
  </si>
  <si>
    <t>HORAS EXTRAS Y FESTIVAS</t>
  </si>
  <si>
    <t>TRATAMIENTO CC</t>
  </si>
  <si>
    <t>510152</t>
  </si>
  <si>
    <t>PRIMA DE SERVICIOS</t>
  </si>
  <si>
    <t>750504</t>
  </si>
  <si>
    <t>INCAPACIDADES</t>
  </si>
  <si>
    <t>TRATAMIENTO (DB)</t>
  </si>
  <si>
    <t>510190</t>
  </si>
  <si>
    <t>AUXILIO DE MOVILIZACION</t>
  </si>
  <si>
    <t>750505</t>
  </si>
  <si>
    <t>COSTOS DE REPRESENTACION</t>
  </si>
  <si>
    <t>432313</t>
  </si>
  <si>
    <t>DISPOSICION FINAL PROPIA</t>
  </si>
  <si>
    <t>AUXILIO FUNERARIOS</t>
  </si>
  <si>
    <t>750518</t>
  </si>
  <si>
    <t>DISPOSICION FINAL OTROS MUNICIPIOS</t>
  </si>
  <si>
    <t>AUXILIO DE PRIMERA INFANCIA</t>
  </si>
  <si>
    <t>750520</t>
  </si>
  <si>
    <t>TRATAMIENTO LIXIVIADO</t>
  </si>
  <si>
    <t>AUXILIO DE SEGURO DE VIDA</t>
  </si>
  <si>
    <t>750523</t>
  </si>
  <si>
    <t>DISPOSICION FINAL CC</t>
  </si>
  <si>
    <t>OTROS AUXILIOS</t>
  </si>
  <si>
    <t>750524</t>
  </si>
  <si>
    <t>DISPOSICION FINAL (DB)</t>
  </si>
  <si>
    <t>GASTOS PARA CUMPLIMIENTO DE LABOR</t>
  </si>
  <si>
    <t>750525</t>
  </si>
  <si>
    <t>432314</t>
  </si>
  <si>
    <t>AUXILIO DE ALIMENTACION</t>
  </si>
  <si>
    <t>750529</t>
  </si>
  <si>
    <t>INDEMNIZACIONES</t>
  </si>
  <si>
    <t>AUXILIO DE VIVIENDA</t>
  </si>
  <si>
    <t>750530</t>
  </si>
  <si>
    <t>CAPACITACION BIENESTAR SOCIAL Y ESTIMULO</t>
  </si>
  <si>
    <t>TRATAMIENTO LIXIVIADO CC</t>
  </si>
  <si>
    <t>5102</t>
  </si>
  <si>
    <t>510201</t>
  </si>
  <si>
    <t>750531</t>
  </si>
  <si>
    <t>DOTACION Y SUMINITRO A TRABAJADORES</t>
  </si>
  <si>
    <t>CORTE DE CESPED (DB)</t>
  </si>
  <si>
    <t>510203</t>
  </si>
  <si>
    <t>750533</t>
  </si>
  <si>
    <t>COSTOS DEPORTIVOS Y RECREACION</t>
  </si>
  <si>
    <t>CORTE DE CESPED Y PODA DE ARBOL (DB)</t>
  </si>
  <si>
    <t>510204</t>
  </si>
  <si>
    <t>GASTOS MEDICOS Y DROGAS</t>
  </si>
  <si>
    <t>750535</t>
  </si>
  <si>
    <t>APORTES A CAJAS DE COMPENSACION FAMILIAR</t>
  </si>
  <si>
    <t>432315</t>
  </si>
  <si>
    <t>5103</t>
  </si>
  <si>
    <t>510302</t>
  </si>
  <si>
    <t>APORTES A CAJAS DE COMPENSACION</t>
  </si>
  <si>
    <t>750536</t>
  </si>
  <si>
    <t>APORTES AL ICBF</t>
  </si>
  <si>
    <t>510303</t>
  </si>
  <si>
    <t>COTIZACIONES A SEGURIDAD SOCIAL EN SALUD</t>
  </si>
  <si>
    <t>750537</t>
  </si>
  <si>
    <t>APORTES SEGURIDAD SOCIAL</t>
  </si>
  <si>
    <t>510305</t>
  </si>
  <si>
    <t>COTIZACIONES A RIESGOS PROFESIONALES</t>
  </si>
  <si>
    <t>750538</t>
  </si>
  <si>
    <t>APORTES AL SENA</t>
  </si>
  <si>
    <t>MANTENIMIENTO DE CESTAS</t>
  </si>
  <si>
    <t>510306</t>
  </si>
  <si>
    <t>COTIZ.ENTIDADES ADMIN REGIMEN PRIMA MEDI</t>
  </si>
  <si>
    <t>750541</t>
  </si>
  <si>
    <t>COSTOS MEDICOS Y DROGAS</t>
  </si>
  <si>
    <t>LAVADO ESPECIAL DE VIAS Y AREAS PUBLICAS</t>
  </si>
  <si>
    <t>510307</t>
  </si>
  <si>
    <t>COTIZ.ENTIDADES ADMON REGIMEN AHORRO IND</t>
  </si>
  <si>
    <t>750543</t>
  </si>
  <si>
    <t>LIMPIEZA DE PLAYAS CC</t>
  </si>
  <si>
    <t>5104</t>
  </si>
  <si>
    <t>510401</t>
  </si>
  <si>
    <t>LAVADO DE AREAS PUBLICAS (DB)</t>
  </si>
  <si>
    <t>510402</t>
  </si>
  <si>
    <t>INSTALACION DE CESTAS (DB)</t>
  </si>
  <si>
    <t>5111</t>
  </si>
  <si>
    <t>511106</t>
  </si>
  <si>
    <t>ESTUDIOS Y PROYECTOS</t>
  </si>
  <si>
    <t>LIMPIEZA Y LAVADO DE AREAS PUBLICAS (DB)</t>
  </si>
  <si>
    <t>511111</t>
  </si>
  <si>
    <t>432316</t>
  </si>
  <si>
    <t>SERVICIOS ESPECIALES SERVICIO ASEO</t>
  </si>
  <si>
    <t>SERVICIOS</t>
  </si>
  <si>
    <t>SERVICIOS ESPECIALES DE ASEO CON IVA</t>
  </si>
  <si>
    <t>511112</t>
  </si>
  <si>
    <t>OBRAS Y MEJORAS EN PROPIEDAD AJENA</t>
  </si>
  <si>
    <t>COSTOS PARA CUMPLIMIENTO DE LABOR</t>
  </si>
  <si>
    <t>BALANCE DE SUBSIDIOS Y CONTRIBUCIONES</t>
  </si>
  <si>
    <t>511113</t>
  </si>
  <si>
    <t>VIGILANCIA Y SEGURIDAD</t>
  </si>
  <si>
    <t>CLANDESTINOS</t>
  </si>
  <si>
    <t>511114</t>
  </si>
  <si>
    <t>CONSTRUCCIONES Y EDIFICACIONES</t>
  </si>
  <si>
    <t>EQUIPO DE TRANSPORTE</t>
  </si>
  <si>
    <t>750544</t>
  </si>
  <si>
    <t>RIESGOS PROFESIONALES</t>
  </si>
  <si>
    <t>EQUIPO DE COMPUTACION</t>
  </si>
  <si>
    <t>750545</t>
  </si>
  <si>
    <t>LAVADO ESPECIAL</t>
  </si>
  <si>
    <t>EQUIPOS DE OFICINA</t>
  </si>
  <si>
    <t>750546</t>
  </si>
  <si>
    <t>UTILES DE OFICINA Y PAPELERIA</t>
  </si>
  <si>
    <t>SERVICIOS ESPECIALES RESPEL CC</t>
  </si>
  <si>
    <t>511115</t>
  </si>
  <si>
    <t>750549</t>
  </si>
  <si>
    <t>SERVICIOS ESPECIALES RESPEL (DB)</t>
  </si>
  <si>
    <t>750552</t>
  </si>
  <si>
    <t>SERVICIOS ESPECIALES SERVICIO ASEO (DB)</t>
  </si>
  <si>
    <t>EQUIPO DE COMPUTO</t>
  </si>
  <si>
    <t>750567</t>
  </si>
  <si>
    <t>COTIZACION ENT ADMIN REGIMEN PRIMA MEDIA</t>
  </si>
  <si>
    <t>432317</t>
  </si>
  <si>
    <t>MAQUINARIA Y EQUIPOS</t>
  </si>
  <si>
    <t>750568</t>
  </si>
  <si>
    <t>COTIZACION A SOCIEDADES ADMIN REGIM AHOR</t>
  </si>
  <si>
    <t>COMERCIALIZACION CC</t>
  </si>
  <si>
    <t>ORNAMENTALES</t>
  </si>
  <si>
    <t>750570</t>
  </si>
  <si>
    <t>AUXILIO Y SERVICIOS FUNERARIOS</t>
  </si>
  <si>
    <t>COMERCIALIZACION (DB)</t>
  </si>
  <si>
    <t>MANTENIMIENTO EQUIPO DE OFICINA</t>
  </si>
  <si>
    <t>750573</t>
  </si>
  <si>
    <t>4390</t>
  </si>
  <si>
    <t>439027</t>
  </si>
  <si>
    <t>ADMIN Y OPERACION DE MERCADOS</t>
  </si>
  <si>
    <t>MANTENIMIENTO TERRENOS</t>
  </si>
  <si>
    <t>750590</t>
  </si>
  <si>
    <t>OTRSO SERVICIOS PERSONALES</t>
  </si>
  <si>
    <t>511116</t>
  </si>
  <si>
    <t>REPARACIONES</t>
  </si>
  <si>
    <t>7510</t>
  </si>
  <si>
    <t>751006</t>
  </si>
  <si>
    <t>439090</t>
  </si>
  <si>
    <t>OPERACION EN RELLENOS SANITARIOS</t>
  </si>
  <si>
    <t>511117</t>
  </si>
  <si>
    <t>ACUEDUCTO</t>
  </si>
  <si>
    <t>751013</t>
  </si>
  <si>
    <t>SUSCRIPCIONES Y AFILIACIONES</t>
  </si>
  <si>
    <t>SOTERRADO</t>
  </si>
  <si>
    <t>ENERGIA ELECTRICA</t>
  </si>
  <si>
    <t>751015</t>
  </si>
  <si>
    <t>SOTERRADO (DB)</t>
  </si>
  <si>
    <t>TELEFONIA FIJA</t>
  </si>
  <si>
    <t>751019</t>
  </si>
  <si>
    <t>PASAJES TERRESTRES</t>
  </si>
  <si>
    <t>OPERACION EN RELLENO SANITARIO</t>
  </si>
  <si>
    <t>TELEFONICA CELULAR</t>
  </si>
  <si>
    <t>TIQUETES AEREOS</t>
  </si>
  <si>
    <t>439099</t>
  </si>
  <si>
    <t>JARDINERIA</t>
  </si>
  <si>
    <t>INTERNET</t>
  </si>
  <si>
    <t>ALIMENTACION</t>
  </si>
  <si>
    <t>SANEAMIENTO</t>
  </si>
  <si>
    <t>TV POR CABLE</t>
  </si>
  <si>
    <t>TAXIS Y BUSES</t>
  </si>
  <si>
    <t>RECOLECCION SERVICIO INHOUSE</t>
  </si>
  <si>
    <t>GAS NATURAL</t>
  </si>
  <si>
    <t>ALOJAMIENTOS</t>
  </si>
  <si>
    <t>4395</t>
  </si>
  <si>
    <t>439516</t>
  </si>
  <si>
    <t>DEVOLUCION MANTENIMIENTO DE CESTAS</t>
  </si>
  <si>
    <t>SERVICIO DE ASEO</t>
  </si>
  <si>
    <t>OTROS GASTOS DE VIAJE</t>
  </si>
  <si>
    <t>DEVOLUCION RECOLECCION</t>
  </si>
  <si>
    <t>GPS SISTEMA DE POSICIONAMIENTO</t>
  </si>
  <si>
    <t>751023</t>
  </si>
  <si>
    <t>PUBLICIDAD Y PROPAGANDA</t>
  </si>
  <si>
    <t>48</t>
  </si>
  <si>
    <t>4805</t>
  </si>
  <si>
    <t>480504</t>
  </si>
  <si>
    <t>INTERESES Y RENDIMIENTOS DE DEUDORES</t>
  </si>
  <si>
    <t>ALCANTARILLADO</t>
  </si>
  <si>
    <t>751024</t>
  </si>
  <si>
    <t>IMPRESOS Y PUBLICACIONES</t>
  </si>
  <si>
    <t>480513</t>
  </si>
  <si>
    <t>RECARGO POR MORA SERVICIO DE ASEO</t>
  </si>
  <si>
    <t>511118</t>
  </si>
  <si>
    <t>EDIFICACIONES Y CONSTRUCCIONES</t>
  </si>
  <si>
    <t>751025</t>
  </si>
  <si>
    <t>FOTOCOPIAS</t>
  </si>
  <si>
    <t>480522</t>
  </si>
  <si>
    <t>RENDIMIENTOS FINANCIEROS</t>
  </si>
  <si>
    <t>VEHICULOS</t>
  </si>
  <si>
    <t>UTILES DE ESCRITORIO Y PAPELERIA</t>
  </si>
  <si>
    <t>480527</t>
  </si>
  <si>
    <t>DIVIDENDOS</t>
  </si>
  <si>
    <t>EQUIPO DE OFICINA</t>
  </si>
  <si>
    <t>751026</t>
  </si>
  <si>
    <t>CELULARES</t>
  </si>
  <si>
    <t>480535</t>
  </si>
  <si>
    <t>RENDIMIENTOS ENCARGOS FIDUCIARIOS</t>
  </si>
  <si>
    <t>OTROS SERVICIOS DE COMUNICACION</t>
  </si>
  <si>
    <t>480590</t>
  </si>
  <si>
    <t>OTROS INGRESOS FINANCIEROS</t>
  </si>
  <si>
    <t>ARRIENDO DE SOFTWARE</t>
  </si>
  <si>
    <t>751027</t>
  </si>
  <si>
    <t>PROMOCION Y DIVULGACION</t>
  </si>
  <si>
    <t>INTERESES PRESTAMOS A SOCIOS</t>
  </si>
  <si>
    <t>OTROS ARRENDAMIENTOS</t>
  </si>
  <si>
    <t>751036</t>
  </si>
  <si>
    <t>SEGURIDAD INDUSTRIAL</t>
  </si>
  <si>
    <t>INTERESES PRESTAMOS A EMPLEADOS</t>
  </si>
  <si>
    <t>511119</t>
  </si>
  <si>
    <t>PEAJES TERRESTRES</t>
  </si>
  <si>
    <t>751037</t>
  </si>
  <si>
    <t>TRANSPORTES FLETES Y ACARREOS</t>
  </si>
  <si>
    <t>SUBVENCIONES GOBIERNOS</t>
  </si>
  <si>
    <t>PARQUEADEROS</t>
  </si>
  <si>
    <t>4806</t>
  </si>
  <si>
    <t>480601</t>
  </si>
  <si>
    <t>AJUSTE POR DIFERENCA EN CAMBIO IMPORTACI</t>
  </si>
  <si>
    <t>CORREO PORTES Y TELEGRAMAS</t>
  </si>
  <si>
    <t>4807</t>
  </si>
  <si>
    <t>480722</t>
  </si>
  <si>
    <t>EN EMPRESAS DE SERV PUBLICOS DOMICILIARI</t>
  </si>
  <si>
    <t>4808</t>
  </si>
  <si>
    <t>480816</t>
  </si>
  <si>
    <t>PROPIEDAD PLANTA Y EQUIPO</t>
  </si>
  <si>
    <t>ALOJAMIENTO</t>
  </si>
  <si>
    <t>751038</t>
  </si>
  <si>
    <t>IMPREVISTOS</t>
  </si>
  <si>
    <t>4810</t>
  </si>
  <si>
    <t>481008</t>
  </si>
  <si>
    <t>RECUPERACIONES</t>
  </si>
  <si>
    <t>751046</t>
  </si>
  <si>
    <t>ELEMENTOS DE ASEO LAVANDERIA Y CAFETERIA</t>
  </si>
  <si>
    <t>481032</t>
  </si>
  <si>
    <t>UTILIDAD VENTA PROPIEDAD PLANTAY EQUIPO</t>
  </si>
  <si>
    <t>511120</t>
  </si>
  <si>
    <t>751048</t>
  </si>
  <si>
    <t>LICENCIAS Y SALVOCONDUCTOS</t>
  </si>
  <si>
    <t>481038</t>
  </si>
  <si>
    <t>INDEMNIZACIONES COMPANIAS DE SEGUROS</t>
  </si>
  <si>
    <t>511121</t>
  </si>
  <si>
    <t>751090</t>
  </si>
  <si>
    <t>OTROS COSTOS GENERALES</t>
  </si>
  <si>
    <t>481039</t>
  </si>
  <si>
    <t>INDEMNIZACIONES DE OTROS</t>
  </si>
  <si>
    <t>COSTOS LEGALES Y TRAMITES</t>
  </si>
  <si>
    <t>481041</t>
  </si>
  <si>
    <t>TITULOS PRESCRITOS</t>
  </si>
  <si>
    <t>511122</t>
  </si>
  <si>
    <t>481047</t>
  </si>
  <si>
    <t>APROVECHAMIENTOS</t>
  </si>
  <si>
    <t>511123</t>
  </si>
  <si>
    <t>SERVICIO DE ASEO, CAFETERIA Y RESTAURANT</t>
  </si>
  <si>
    <t>481090</t>
  </si>
  <si>
    <t>AJUSTE AL PESO</t>
  </si>
  <si>
    <t>SERVICIO DE CORREO Y ENCOMIENDAS</t>
  </si>
  <si>
    <t>DANOS A TERCEROS</t>
  </si>
  <si>
    <t>OTROS INGRESOS EXTRA</t>
  </si>
  <si>
    <t>COMPARENDOS</t>
  </si>
  <si>
    <t>MÉTODO DE PARTICIPACIÓN</t>
  </si>
  <si>
    <t>7515</t>
  </si>
  <si>
    <t>751501</t>
  </si>
  <si>
    <t>DEPRECIACION EDIFICACIONES</t>
  </si>
  <si>
    <t>4815</t>
  </si>
  <si>
    <t>481523</t>
  </si>
  <si>
    <t>RECUPERACIONES DE EJERCICIOS ANTERIORES</t>
  </si>
  <si>
    <t>511125</t>
  </si>
  <si>
    <t>RESPONSABILIDAD CIVIL</t>
  </si>
  <si>
    <t>751504</t>
  </si>
  <si>
    <t>DEPRECIACION MAQUINARIA Y EQUIPO</t>
  </si>
  <si>
    <t>SEGURO DE VEHICULOS</t>
  </si>
  <si>
    <t>751506</t>
  </si>
  <si>
    <t>DEPRECIACION MUEBLES ENSERES Y EQUIPO DE</t>
  </si>
  <si>
    <t>SOAT</t>
  </si>
  <si>
    <t>751507</t>
  </si>
  <si>
    <t>DEPRECIACION EQUIPO DE COMUNICACION Y CO</t>
  </si>
  <si>
    <t>DE CUMPLIMIENTO</t>
  </si>
  <si>
    <t>OTROS SEGUROS</t>
  </si>
  <si>
    <t>751509</t>
  </si>
  <si>
    <t>DEPRECIACION EQUIPO DE TRANSPORTE TRACCI</t>
  </si>
  <si>
    <t>DE PROTECCION EMPRESARIAL (MULTIRIRESGO)</t>
  </si>
  <si>
    <t>751511</t>
  </si>
  <si>
    <t>INMUEBLES</t>
  </si>
  <si>
    <t>DE ROTURA DE MAQUINARIA</t>
  </si>
  <si>
    <t>511126</t>
  </si>
  <si>
    <t>MAQUINARIA Y EQUIPO</t>
  </si>
  <si>
    <t>511127</t>
  </si>
  <si>
    <t>MUEBLES Y ENSERES</t>
  </si>
  <si>
    <t>511132</t>
  </si>
  <si>
    <t>DISENOS Y ESTUDIOS</t>
  </si>
  <si>
    <t>751590</t>
  </si>
  <si>
    <t>OTRAS DEPRECIACIONES</t>
  </si>
  <si>
    <t>511133</t>
  </si>
  <si>
    <t>7517</t>
  </si>
  <si>
    <t>751701</t>
  </si>
  <si>
    <t>TERRENOS</t>
  </si>
  <si>
    <t>511140</t>
  </si>
  <si>
    <t>CONTRATOS DE ADMINISTRACION</t>
  </si>
  <si>
    <t>751702</t>
  </si>
  <si>
    <t>511146</t>
  </si>
  <si>
    <t>COMBUSTIBLES</t>
  </si>
  <si>
    <t>751703</t>
  </si>
  <si>
    <t>LUBRICANTES</t>
  </si>
  <si>
    <t>751704</t>
  </si>
  <si>
    <t>511149</t>
  </si>
  <si>
    <t>SERVICIOS DE ASEO CAFETERIA Y RESTAURANT</t>
  </si>
  <si>
    <t>751705</t>
  </si>
  <si>
    <t>EQUIPOS DE COMPUTACION Y COMUNICACION</t>
  </si>
  <si>
    <t>511150</t>
  </si>
  <si>
    <t>PROCESAMIENTO DE INFORMACION</t>
  </si>
  <si>
    <t>751707</t>
  </si>
  <si>
    <t>EQUIPO DE TRANSPORTE TRACCION Y LEVANTE</t>
  </si>
  <si>
    <t>511151</t>
  </si>
  <si>
    <t>GASTOS POR CONTROL DE CALIDAD</t>
  </si>
  <si>
    <t>751790</t>
  </si>
  <si>
    <t>CAPACITACIONES</t>
  </si>
  <si>
    <t>ARRENDAMIENTO DE SOFTWARE</t>
  </si>
  <si>
    <t>AUDITORIAS EXTERNAS</t>
  </si>
  <si>
    <t>7520</t>
  </si>
  <si>
    <t>752006</t>
  </si>
  <si>
    <t>AMORTIZACION INTANGIBLES</t>
  </si>
  <si>
    <t>511155</t>
  </si>
  <si>
    <t>7535</t>
  </si>
  <si>
    <t>753508</t>
  </si>
  <si>
    <t>LICENCIA DE OPERACION DEL SERVICIO</t>
  </si>
  <si>
    <t>511159</t>
  </si>
  <si>
    <t>753513</t>
  </si>
  <si>
    <t>COMITE ESTRATIFICACION LEY 50</t>
  </si>
  <si>
    <t>511161</t>
  </si>
  <si>
    <t>RELACIONES PUBLICAS</t>
  </si>
  <si>
    <t>753590</t>
  </si>
  <si>
    <t>OTRAS CONTRIBUCIONES</t>
  </si>
  <si>
    <t>511190</t>
  </si>
  <si>
    <t>OTROS GASTOS GENERALES</t>
  </si>
  <si>
    <t>7540</t>
  </si>
  <si>
    <t>754001</t>
  </si>
  <si>
    <t>MANTO CONSTRUCCIONES Y EDIFICACIONES</t>
  </si>
  <si>
    <t>GASTOS LEGALES Y TRAMITES</t>
  </si>
  <si>
    <t>754002</t>
  </si>
  <si>
    <t>MANTO MAQUINARIA Y EQUIPO</t>
  </si>
  <si>
    <t>754003</t>
  </si>
  <si>
    <t>MANTENIMIENTO DE EQUIPO DE OFICINA</t>
  </si>
  <si>
    <t>5120</t>
  </si>
  <si>
    <t>512001</t>
  </si>
  <si>
    <t>PREDIAL UNIFICADO</t>
  </si>
  <si>
    <t>754004</t>
  </si>
  <si>
    <t>MANTO EQUIPO COMPUTACION Y COMUNICACION</t>
  </si>
  <si>
    <t>512004</t>
  </si>
  <si>
    <t>CONTRIBUCION A LAS SUPERINTENDENCIAS</t>
  </si>
  <si>
    <t>754005</t>
  </si>
  <si>
    <t>MANTO EQUIPO DE TRANSPORTE TRACCION Y LE</t>
  </si>
  <si>
    <t>512005</t>
  </si>
  <si>
    <t>CONTRIBUCION A COMISIONES DE REGULACION</t>
  </si>
  <si>
    <t>754006</t>
  </si>
  <si>
    <t>512007</t>
  </si>
  <si>
    <t>MULTAS</t>
  </si>
  <si>
    <t>512008</t>
  </si>
  <si>
    <t>SANCIONES</t>
  </si>
  <si>
    <t>754013</t>
  </si>
  <si>
    <t>LLANTAS Y NEUMATICOS (MANTENIMIENTO)</t>
  </si>
  <si>
    <t>512009</t>
  </si>
  <si>
    <t>INDUSTRIA Y COMERCIO</t>
  </si>
  <si>
    <t>7542</t>
  </si>
  <si>
    <t>754290</t>
  </si>
  <si>
    <t>AVISOS Y TABLEROS</t>
  </si>
  <si>
    <t>SOBRETASA BOMBERIL</t>
  </si>
  <si>
    <t>7545</t>
  </si>
  <si>
    <t>754501</t>
  </si>
  <si>
    <t>512010</t>
  </si>
  <si>
    <t>TASAS</t>
  </si>
  <si>
    <t>754502</t>
  </si>
  <si>
    <t>512011</t>
  </si>
  <si>
    <t>IMPUESTOS SOBRE VEHICULOS AUTOMOTORES</t>
  </si>
  <si>
    <t>754503</t>
  </si>
  <si>
    <t>ASEO</t>
  </si>
  <si>
    <t>512012</t>
  </si>
  <si>
    <t>REGISTRO DE INSTRUMENTOS PUBLICOS</t>
  </si>
  <si>
    <t>754504</t>
  </si>
  <si>
    <t>ENERGIA Y ALUMBRADO</t>
  </si>
  <si>
    <t>REGISTRO CAMARA Y COMERCIO</t>
  </si>
  <si>
    <t>754505</t>
  </si>
  <si>
    <t>TELECOMUNICACIONES</t>
  </si>
  <si>
    <t>512018</t>
  </si>
  <si>
    <t>IMPUESTO A LAS VENTAS IVA NO DESCONTABLE</t>
  </si>
  <si>
    <t>512019</t>
  </si>
  <si>
    <t>CONTRIBUCIONES PARA OTRAS ENTIDADES</t>
  </si>
  <si>
    <t>GPS SISTEMA DE POSICIONAMIENTO GLOBAL</t>
  </si>
  <si>
    <t>512022</t>
  </si>
  <si>
    <t>PEAJES</t>
  </si>
  <si>
    <t>TELEFONICA FIJA</t>
  </si>
  <si>
    <t>512023</t>
  </si>
  <si>
    <t>IMPUESTO AL PATRIMONIO</t>
  </si>
  <si>
    <t>TELEFONIA CELULAR</t>
  </si>
  <si>
    <t>IMPUESTO A LA RIQUEZA</t>
  </si>
  <si>
    <t>754506</t>
  </si>
  <si>
    <t>512024</t>
  </si>
  <si>
    <t>GRAVAMEN A LOS MOVIMIENTOS FINANCIEROS</t>
  </si>
  <si>
    <t>7550</t>
  </si>
  <si>
    <t>755001</t>
  </si>
  <si>
    <t>REPUESTOS</t>
  </si>
  <si>
    <t>512090</t>
  </si>
  <si>
    <t>OTROS IMPUESTOS Y CONTRIBUCIONES DEDUCIB</t>
  </si>
  <si>
    <t>REPUESTOS FLOTA DISTRIBUIR</t>
  </si>
  <si>
    <t>OTROS IMPUESTOS Y CONTRIBUCIONES NO DEDU</t>
  </si>
  <si>
    <t>755002</t>
  </si>
  <si>
    <t>LLANTAS Y NEUMATICOS</t>
  </si>
  <si>
    <t>53</t>
  </si>
  <si>
    <t>5304</t>
  </si>
  <si>
    <t>530417</t>
  </si>
  <si>
    <t>PROVISION CARTERA SERVICIO DE ASEO</t>
  </si>
  <si>
    <t>NEUMATICOS</t>
  </si>
  <si>
    <t>5313</t>
  </si>
  <si>
    <t>531301</t>
  </si>
  <si>
    <t>IMPUESTO DE RENTA Y COMPLEMENTARIOS</t>
  </si>
  <si>
    <t>755003</t>
  </si>
  <si>
    <t>RODAMIENTO</t>
  </si>
  <si>
    <t>IMPUESTO DE RENTA PARA LA EQUIDAD CREE</t>
  </si>
  <si>
    <t>755004</t>
  </si>
  <si>
    <t>IMPUESTO DIFERIDO</t>
  </si>
  <si>
    <t>531302</t>
  </si>
  <si>
    <t>IMPUESTO DE INDUSTRIA Y COMERCIO</t>
  </si>
  <si>
    <t>755005</t>
  </si>
  <si>
    <t>MATERIALES PARA CONSTRUCCION</t>
  </si>
  <si>
    <t>531390</t>
  </si>
  <si>
    <t>OTRAS PROVISIONES PARA OBLIGACIONES FISC</t>
  </si>
  <si>
    <t>755012</t>
  </si>
  <si>
    <t>BOLSAS PLASTICAS</t>
  </si>
  <si>
    <t>5314</t>
  </si>
  <si>
    <t>531401</t>
  </si>
  <si>
    <t>LITIGIOS O DEMANDAS</t>
  </si>
  <si>
    <t>ESCOBAS PALOS Y CEPILLOS</t>
  </si>
  <si>
    <t>5330</t>
  </si>
  <si>
    <t>533001</t>
  </si>
  <si>
    <t>EDIFICACIONES</t>
  </si>
  <si>
    <t>ELEMENTOS SEGURIDAD INDUSTRIAL</t>
  </si>
  <si>
    <t>533004</t>
  </si>
  <si>
    <t>HERRAMIENTAS OPERACION</t>
  </si>
  <si>
    <t>533006</t>
  </si>
  <si>
    <t>MUEBLES ENSERES Y EQUIPOS DE OFICINA</t>
  </si>
  <si>
    <t>CONTENEDORES</t>
  </si>
  <si>
    <t>533007</t>
  </si>
  <si>
    <t>EQUIPOS DE COMUNICACIONES Y COMPUTACION</t>
  </si>
  <si>
    <t>CARRO ESPECIAL RECOLECTOR</t>
  </si>
  <si>
    <t>CESTAS</t>
  </si>
  <si>
    <t>533008</t>
  </si>
  <si>
    <t>EQUIPO DE TRANSPORTE TRACCION Y ELEVACIO</t>
  </si>
  <si>
    <t>755013</t>
  </si>
  <si>
    <t>OTROS ELEMENTOS Y MATERIALES</t>
  </si>
  <si>
    <t>5331</t>
  </si>
  <si>
    <t>533103</t>
  </si>
  <si>
    <t>ELEMENTOS DE TALLER</t>
  </si>
  <si>
    <t>5345</t>
  </si>
  <si>
    <t>534501</t>
  </si>
  <si>
    <t>CREDITO MERCANTIL</t>
  </si>
  <si>
    <t>755015</t>
  </si>
  <si>
    <t>COSTOS DE GESTION AMBIENTAL</t>
  </si>
  <si>
    <t>534507</t>
  </si>
  <si>
    <t>LICENCIAS</t>
  </si>
  <si>
    <t>COSTOS DISPOSICION FINAL CENIZA</t>
  </si>
  <si>
    <t>534590</t>
  </si>
  <si>
    <t>OTROS INTANGIBLES</t>
  </si>
  <si>
    <t>COSTOS DISPOSICION FINAL INTERMEDIACION</t>
  </si>
  <si>
    <t>58</t>
  </si>
  <si>
    <t>5801</t>
  </si>
  <si>
    <t>580107</t>
  </si>
  <si>
    <t>OBLIGACIONES POR CREDITOS FINANCIEROS</t>
  </si>
  <si>
    <t>COSTOS DISPOSICION FINAL DERIVACION</t>
  </si>
  <si>
    <t>OBLIGACIONES POR CREDITOS LEASING</t>
  </si>
  <si>
    <t>755090</t>
  </si>
  <si>
    <t>OTROS COSTOS DE OPERACION</t>
  </si>
  <si>
    <t>580190</t>
  </si>
  <si>
    <t>INTERESES POR MORA DE CREDITOS</t>
  </si>
  <si>
    <t>OTROS COSTOS CELDAS PARA DISPOSICION</t>
  </si>
  <si>
    <t>INTERESES POR MORA DE LEASING</t>
  </si>
  <si>
    <t>7560</t>
  </si>
  <si>
    <t>756002</t>
  </si>
  <si>
    <t>INTERESES POR MORA DE IMPUESTOS</t>
  </si>
  <si>
    <t>756008</t>
  </si>
  <si>
    <t>FLOTA Y EQUIPO DE TRANSPORTE</t>
  </si>
  <si>
    <t>OTROS INTERESES</t>
  </si>
  <si>
    <t>5802</t>
  </si>
  <si>
    <t>580290</t>
  </si>
  <si>
    <t>OTRAS COMISIONES BANCARIAS</t>
  </si>
  <si>
    <t>756009</t>
  </si>
  <si>
    <t>DE RESPONSABILIDAD CIVIL</t>
  </si>
  <si>
    <t>OTRAS COMISIONES</t>
  </si>
  <si>
    <t>756010</t>
  </si>
  <si>
    <t>5803</t>
  </si>
  <si>
    <t>580301</t>
  </si>
  <si>
    <t>EFECTIVO</t>
  </si>
  <si>
    <t>756090</t>
  </si>
  <si>
    <t>580313</t>
  </si>
  <si>
    <t>ADQUISICION BIENES Y SERV DEL EXTERIOR</t>
  </si>
  <si>
    <t>DE PROTECCION EMPRESARIAL (MULTIRIESGO)</t>
  </si>
  <si>
    <t>580390</t>
  </si>
  <si>
    <t>OTROS AJUSTES POR DIFERENCIA EN CAMBIO</t>
  </si>
  <si>
    <t>7565</t>
  </si>
  <si>
    <t>756505</t>
  </si>
  <si>
    <t>DE VEHICULOS</t>
  </si>
  <si>
    <t>5805</t>
  </si>
  <si>
    <t>580526</t>
  </si>
  <si>
    <t>ADMINISTRACION DE FIDUCIA</t>
  </si>
  <si>
    <t>756510</t>
  </si>
  <si>
    <t>PEAJES DE CARRETERAS</t>
  </si>
  <si>
    <t>580536</t>
  </si>
  <si>
    <t>COMISIONES Y OTROS GASTOS BANCARIOS</t>
  </si>
  <si>
    <t>756590</t>
  </si>
  <si>
    <t>COMPARENDOS DE TRANSITO</t>
  </si>
  <si>
    <t>580590</t>
  </si>
  <si>
    <t>OTROS GASTOS FINANCIEROS</t>
  </si>
  <si>
    <t>TRAMITES VEHICULOS</t>
  </si>
  <si>
    <t>5806</t>
  </si>
  <si>
    <t>580610</t>
  </si>
  <si>
    <t>EN EMPRESAS DE SERVICIOS PUBLICOS DOMICI</t>
  </si>
  <si>
    <t>IMPUESTO TELEFONIA URBANA</t>
  </si>
  <si>
    <t>580622</t>
  </si>
  <si>
    <t>EN EMPRESAS DE SERVICIOS PÚBLICOS DOMICILIARIOS DEL NIVEL MUNICIPAL</t>
  </si>
  <si>
    <t>7570</t>
  </si>
  <si>
    <t>757001</t>
  </si>
  <si>
    <t>SERVICIOS DE LIMPIEZA BARRIDPO Y ASEO</t>
  </si>
  <si>
    <t>5810</t>
  </si>
  <si>
    <t>581004</t>
  </si>
  <si>
    <t>DONACIONES</t>
  </si>
  <si>
    <t>757002</t>
  </si>
  <si>
    <t>581005</t>
  </si>
  <si>
    <t>GASTOS LEGALES</t>
  </si>
  <si>
    <t>757090</t>
  </si>
  <si>
    <t>SERVICIO DE FACTUACION Y RECAUDO</t>
  </si>
  <si>
    <t>581006</t>
  </si>
  <si>
    <t>PERDIDAS EN SINIESTROS</t>
  </si>
  <si>
    <t>TRANSPORTE DE RESIDUOS SOLIDOS</t>
  </si>
  <si>
    <t>RECONOC PERDIDAS DANOS A BIENES TERCEROS</t>
  </si>
  <si>
    <t>DISPOSICION FINAL RELLENO SANITARIO</t>
  </si>
  <si>
    <t>581029</t>
  </si>
  <si>
    <t>PERDIDA EN VENTA PROPIEDAD PLANTA Y EQUI</t>
  </si>
  <si>
    <t>SERVICIOS ESPECIALES RESIDUOS</t>
  </si>
  <si>
    <t>581033</t>
  </si>
  <si>
    <t>PERDIDA EN BAJA DE PROPIEDAD PLANTA Y EQ</t>
  </si>
  <si>
    <t>INCENTIVO RELLENO</t>
  </si>
  <si>
    <t>581034</t>
  </si>
  <si>
    <t>PERDIDA EN BAJA DE OTROS ACTIVOS</t>
  </si>
  <si>
    <t>COSTOS Y GASTOS ADMINISTRATIVOS (SICO)</t>
  </si>
  <si>
    <t>581038</t>
  </si>
  <si>
    <t>COSTAS Y PROCESOS JUDICIALES</t>
  </si>
  <si>
    <t>INCINERACIONES</t>
  </si>
  <si>
    <t>581041</t>
  </si>
  <si>
    <t>IMPUESTOS ASUMIDOS</t>
  </si>
  <si>
    <t>SERVICIO CORTE DE CESPED</t>
  </si>
  <si>
    <t>IMPUESTO DE IVA R. SIMPLE</t>
  </si>
  <si>
    <t>SERVICIO LIMPIEZA Y LAVADO AREAS PUBLICA</t>
  </si>
  <si>
    <t>581090</t>
  </si>
  <si>
    <t>RECONOCIMIENTO EMSIRVA (R)</t>
  </si>
  <si>
    <t>AJUSTE AL PESO EN COMPRAS</t>
  </si>
  <si>
    <t>OTROS GASTOS EXTRAORDINARIOS</t>
  </si>
  <si>
    <t>SERVICIO DE PODA DE ARBOLES</t>
  </si>
  <si>
    <t>GASTOS NO DEDUCIBLES</t>
  </si>
  <si>
    <t>7595</t>
  </si>
  <si>
    <t>759521</t>
  </si>
  <si>
    <t>5815</t>
  </si>
  <si>
    <t>581510</t>
  </si>
  <si>
    <t>GASTOS EJERCICIOS ANTERIORES</t>
  </si>
  <si>
    <t>BARRIDO Y TRANSPORTE</t>
  </si>
  <si>
    <t>759590</t>
  </si>
  <si>
    <t>AJUSTES AL INVENTARIO</t>
  </si>
  <si>
    <t>REPUESTOS EN TALLERES (REMANOFACTURADOS)</t>
  </si>
  <si>
    <t>Descripción</t>
  </si>
  <si>
    <t>Descripción2</t>
  </si>
  <si>
    <t>Empresa</t>
  </si>
  <si>
    <t>NIT</t>
  </si>
  <si>
    <t>Codigo</t>
  </si>
  <si>
    <t>Centro de Operación</t>
  </si>
  <si>
    <t>SERAMBIENTAL</t>
  </si>
  <si>
    <t>001</t>
  </si>
  <si>
    <t>830131031-1</t>
  </si>
  <si>
    <t>101</t>
  </si>
  <si>
    <t>MUNICIPIO DE GIRARDOT</t>
  </si>
  <si>
    <t>PACARIBE S.A. E.S.P.</t>
  </si>
  <si>
    <t>PACARIBE</t>
  </si>
  <si>
    <t>002</t>
  </si>
  <si>
    <t>900074102-5</t>
  </si>
  <si>
    <t>102</t>
  </si>
  <si>
    <t>MUNICIPIO DE RICAURTE</t>
  </si>
  <si>
    <t>PROMOVALLE S.A. E.S.P.</t>
  </si>
  <si>
    <t>PROMOVALLE</t>
  </si>
  <si>
    <t>003</t>
  </si>
  <si>
    <t>900235531-3</t>
  </si>
  <si>
    <t>PROMOCALI S.A. E.S.P.</t>
  </si>
  <si>
    <t>PROMOCALI</t>
  </si>
  <si>
    <t>004</t>
  </si>
  <si>
    <t>900332590-3</t>
  </si>
  <si>
    <t>104</t>
  </si>
  <si>
    <t>MUNICIPIO DE MELGAR</t>
  </si>
  <si>
    <t>ASEO DEL SUROCCIDENTE S.A. ESP</t>
  </si>
  <si>
    <t>005</t>
  </si>
  <si>
    <t>900414483-6</t>
  </si>
  <si>
    <t>105</t>
  </si>
  <si>
    <t>MUNICIPIO DE TOCAIMA</t>
  </si>
  <si>
    <t>PROMOAMBIENTAL S.A. ESP</t>
  </si>
  <si>
    <t>PROMOAMBIENTAL</t>
  </si>
  <si>
    <t>900516200-7</t>
  </si>
  <si>
    <t>106</t>
  </si>
  <si>
    <t>MUNICIPIO DE ARBELAEZ</t>
  </si>
  <si>
    <t>CENTRAL COLOMBIANA DE ASEO S.A. ESP</t>
  </si>
  <si>
    <t>CENTRAL</t>
  </si>
  <si>
    <t>007</t>
  </si>
  <si>
    <t>900415688-3</t>
  </si>
  <si>
    <t>107</t>
  </si>
  <si>
    <t>MUNICIPIO DE FLANDES</t>
  </si>
  <si>
    <t>METALMECANICA PROMOAMBIENTAL SAS</t>
  </si>
  <si>
    <t>METALPROM</t>
  </si>
  <si>
    <t>008</t>
  </si>
  <si>
    <t>900974517-1</t>
  </si>
  <si>
    <t>108</t>
  </si>
  <si>
    <t>MUNICIPIO DE COELLO</t>
  </si>
  <si>
    <t>PROMOAMBIENTAL DISTRITO SAS ESP</t>
  </si>
  <si>
    <t>DISTRITO</t>
  </si>
  <si>
    <t>009</t>
  </si>
  <si>
    <t>901145808-5</t>
  </si>
  <si>
    <t>109</t>
  </si>
  <si>
    <t>MUNICIPIO DE GUAMO</t>
  </si>
  <si>
    <t>UNION TEMPORAL POR CALI</t>
  </si>
  <si>
    <t>UNION</t>
  </si>
  <si>
    <t>010</t>
  </si>
  <si>
    <t>901190923-5</t>
  </si>
  <si>
    <t>110</t>
  </si>
  <si>
    <t>MUNICIPIO DE FUSAGASUGA</t>
  </si>
  <si>
    <t>111</t>
  </si>
  <si>
    <t>MUNICIPIO DE AGUA DE DIOS</t>
  </si>
  <si>
    <t>INGRESO</t>
  </si>
  <si>
    <t>112</t>
  </si>
  <si>
    <t>MUNICIPIO DE SALDANA</t>
  </si>
  <si>
    <t>ADMINISTRATIVO</t>
  </si>
  <si>
    <t>113</t>
  </si>
  <si>
    <t>MUNICIPIO DE NILO</t>
  </si>
  <si>
    <t>OPERATIVO</t>
  </si>
  <si>
    <t>114</t>
  </si>
  <si>
    <t>CORFERIAS-BOGOTA</t>
  </si>
  <si>
    <t>115</t>
  </si>
  <si>
    <t xml:space="preserve">MUNICIPIO ZIPAQUIRA </t>
  </si>
  <si>
    <t>116</t>
  </si>
  <si>
    <t>ANAPOIMA</t>
  </si>
  <si>
    <t>170</t>
  </si>
  <si>
    <t>ESTACION DE TRASNFERENCIA FUSAGASUGA</t>
  </si>
  <si>
    <t>171</t>
  </si>
  <si>
    <t>ESTACION TRANSFERENCIA ZIPAQUIRA</t>
  </si>
  <si>
    <t>COD CENTRO DE COSTO</t>
  </si>
  <si>
    <t>197</t>
  </si>
  <si>
    <t xml:space="preserve">RELLENO SANITARIO CHIQUINQUIRA </t>
  </si>
  <si>
    <t>GERENCIA GENERAL</t>
  </si>
  <si>
    <t>010101</t>
  </si>
  <si>
    <t>198</t>
  </si>
  <si>
    <t>RELLENO SANITARIO UBATE</t>
  </si>
  <si>
    <t>REVISORIA FISCAL</t>
  </si>
  <si>
    <t>010201</t>
  </si>
  <si>
    <t>199</t>
  </si>
  <si>
    <t>RELLENO SANITARIO GIRARDOT</t>
  </si>
  <si>
    <t>OFICINA CENTRAL</t>
  </si>
  <si>
    <t>010301</t>
  </si>
  <si>
    <t>201</t>
  </si>
  <si>
    <t>CARTAGENA (PACARIBE)</t>
  </si>
  <si>
    <t>GASTOS NACIONALES GERENCIA GENERAL</t>
  </si>
  <si>
    <t>010501</t>
  </si>
  <si>
    <t>202</t>
  </si>
  <si>
    <t>CANALES</t>
  </si>
  <si>
    <t xml:space="preserve">NUEVOS PROYECTOS </t>
  </si>
  <si>
    <t>010601</t>
  </si>
  <si>
    <t>301</t>
  </si>
  <si>
    <t>PROMOVALLE SA ESP</t>
  </si>
  <si>
    <t>401</t>
  </si>
  <si>
    <t>PROMOCALI SA ESP</t>
  </si>
  <si>
    <t>CONTABILIDAD</t>
  </si>
  <si>
    <t>020201</t>
  </si>
  <si>
    <t>402</t>
  </si>
  <si>
    <t>SEA PROMOCALI SA ESP (BALASTERA)</t>
  </si>
  <si>
    <t>TESORERIA</t>
  </si>
  <si>
    <t>020401</t>
  </si>
  <si>
    <t>501</t>
  </si>
  <si>
    <t>ASEO DEL SUROCCIDENTE SA ESP</t>
  </si>
  <si>
    <t xml:space="preserve">GASTOS NACIONALES FINANCIERA </t>
  </si>
  <si>
    <t>020501</t>
  </si>
  <si>
    <t>601</t>
  </si>
  <si>
    <t>PROMOCARTAGENA</t>
  </si>
  <si>
    <t>REGULACION Y FACTURACION</t>
  </si>
  <si>
    <t>030101</t>
  </si>
  <si>
    <t>701</t>
  </si>
  <si>
    <t>MUNICIPIO DE CHIQUINQUIRA</t>
  </si>
  <si>
    <t>SERVICIO AL CLIENTE</t>
  </si>
  <si>
    <t>030201</t>
  </si>
  <si>
    <t>702</t>
  </si>
  <si>
    <t>RELLENO CHIQUINQUIRA</t>
  </si>
  <si>
    <t xml:space="preserve">GASTOS NACIONALES REGULACION Y FACTURACION </t>
  </si>
  <si>
    <t>030401</t>
  </si>
  <si>
    <t>703</t>
  </si>
  <si>
    <t>CARTERA</t>
  </si>
  <si>
    <t>030501</t>
  </si>
  <si>
    <t>704</t>
  </si>
  <si>
    <t>SUI</t>
  </si>
  <si>
    <t>030601</t>
  </si>
  <si>
    <t>901</t>
  </si>
  <si>
    <t>ADMINISTRACION</t>
  </si>
  <si>
    <t>040101</t>
  </si>
  <si>
    <t>CALIDAD</t>
  </si>
  <si>
    <t>040201</t>
  </si>
  <si>
    <t>SERVICIOS GENERALES</t>
  </si>
  <si>
    <t>040501</t>
  </si>
  <si>
    <t>ÁREAS</t>
  </si>
  <si>
    <t>GESTION AMBIENTAL</t>
  </si>
  <si>
    <t>040601</t>
  </si>
  <si>
    <t>MANTENIMIENTO</t>
  </si>
  <si>
    <t>GESTION HUMANA</t>
  </si>
  <si>
    <t>050101</t>
  </si>
  <si>
    <t>OPERACIONES</t>
  </si>
  <si>
    <t>SALUD OCUPACIONAL Y SEGURIDAD INDUSTRIAL</t>
  </si>
  <si>
    <t>050201</t>
  </si>
  <si>
    <t>JURIDICA</t>
  </si>
  <si>
    <t>BIENESTAR Y DESARROLLO</t>
  </si>
  <si>
    <t>050301</t>
  </si>
  <si>
    <t>AUDITORIA INTERNA</t>
  </si>
  <si>
    <t>GASTOS NACIONALES GESTION HUMANA</t>
  </si>
  <si>
    <t>050401</t>
  </si>
  <si>
    <t>COMPRAS</t>
  </si>
  <si>
    <t>VENTAS</t>
  </si>
  <si>
    <t>060101</t>
  </si>
  <si>
    <t>070101</t>
  </si>
  <si>
    <t>COMUNICACIONES</t>
  </si>
  <si>
    <t>GASTOS NACIONALES JURIDICA</t>
  </si>
  <si>
    <t>070201</t>
  </si>
  <si>
    <t>COMUNICACIONES Y MERCADEO</t>
  </si>
  <si>
    <t>080101</t>
  </si>
  <si>
    <t>TESORERÍA</t>
  </si>
  <si>
    <t>GASTOS NACIONALES COMUNICACIONES MERCADEO</t>
  </si>
  <si>
    <t>080201</t>
  </si>
  <si>
    <t xml:space="preserve">COMPRAS Y ALMACEN </t>
  </si>
  <si>
    <t>090101</t>
  </si>
  <si>
    <t>SEGUROS</t>
  </si>
  <si>
    <t xml:space="preserve">GASTOS NACIONALES COMPRAS Y ALMACEN </t>
  </si>
  <si>
    <t>090201</t>
  </si>
  <si>
    <t>GESTIÓN HUMANA</t>
  </si>
  <si>
    <t>TECNOLOGIA INFORMATICA</t>
  </si>
  <si>
    <t>100101</t>
  </si>
  <si>
    <t>NOMINA</t>
  </si>
  <si>
    <t>GASTOS NACIONALES TECNOLOGIA INFORMATICA</t>
  </si>
  <si>
    <t>100201</t>
  </si>
  <si>
    <t>MERCADO REGULADO</t>
  </si>
  <si>
    <t>CONTROL INTERNO</t>
  </si>
  <si>
    <t>110101</t>
  </si>
  <si>
    <t>ADMINISTRATIVA</t>
  </si>
  <si>
    <t>GASTOS NACIONALES CONTROL INTERNO</t>
  </si>
  <si>
    <t>110201</t>
  </si>
  <si>
    <t>SISTEMAS</t>
  </si>
  <si>
    <t>GASTOS NACIONALES DE ASUNTOS CORPORATIVOS</t>
  </si>
  <si>
    <t>120101</t>
  </si>
  <si>
    <t>CONTRIBUCIONES</t>
  </si>
  <si>
    <t>32832</t>
  </si>
  <si>
    <t>IMPUESTOS</t>
  </si>
  <si>
    <t>32833</t>
  </si>
  <si>
    <t>SERV ESPECIALES CORTE DE CESPED Y PODA ARBOLES</t>
  </si>
  <si>
    <t>32847</t>
  </si>
  <si>
    <t>ASUNTOS CORPORATIVOS</t>
  </si>
  <si>
    <t>LIMPIEZA Y LAVADO DE ARES PUBLICAS</t>
  </si>
  <si>
    <t>32932</t>
  </si>
  <si>
    <t>GESTIÓN SOCIAL</t>
  </si>
  <si>
    <t>LAVADO ESPECIAL DE AREAS PUBLICAS</t>
  </si>
  <si>
    <t>32933</t>
  </si>
  <si>
    <t>32947</t>
  </si>
  <si>
    <t>IN HOUSE</t>
  </si>
  <si>
    <t>LIMPIEZA DE CANALES</t>
  </si>
  <si>
    <t>32948</t>
  </si>
  <si>
    <t>33201</t>
  </si>
  <si>
    <t>GERENCIA DE GESTION SOCIAL Y CLUS</t>
  </si>
  <si>
    <t>39003</t>
  </si>
  <si>
    <t>COSTOS COMPARTIDOS OPERACIONALES CLUS</t>
  </si>
  <si>
    <t>39004</t>
  </si>
  <si>
    <t>PROCESO DE MANTENIMIENTO DE RECOLECCION</t>
  </si>
  <si>
    <t>32137</t>
  </si>
  <si>
    <t>MANTENIMIENTO EN PROCESO DE TRANSPORTE</t>
  </si>
  <si>
    <t>32237</t>
  </si>
  <si>
    <t>MANTENIMIENTO EN BARRIDO Y LIMPIEZA</t>
  </si>
  <si>
    <t>32337</t>
  </si>
  <si>
    <t>MANTO EQUIPO CORTE CESPED Y PODA ARBOLES</t>
  </si>
  <si>
    <t>32837</t>
  </si>
  <si>
    <t>MANTO EQUIPO LIMP Y LAVADO DE AREAS PUBLICAS</t>
  </si>
  <si>
    <t>32937</t>
  </si>
  <si>
    <t>MANTENIMIENTO CESTAS PUBLICAS</t>
  </si>
  <si>
    <t>33202</t>
  </si>
  <si>
    <t>COSTOS COMPARTIDOS DE MANTENIMIENTO</t>
  </si>
  <si>
    <t>39002</t>
  </si>
  <si>
    <t>COSTOS NACIONALES MANTENIMIENTO</t>
  </si>
  <si>
    <t>39006</t>
  </si>
  <si>
    <t>PROCESO OPERATIVO DE RECOLECCION</t>
  </si>
  <si>
    <t>32130</t>
  </si>
  <si>
    <t>32131</t>
  </si>
  <si>
    <t>PROCESO OPERATIVO DE TRANSPORTE</t>
  </si>
  <si>
    <t>32231</t>
  </si>
  <si>
    <t>PROCESO OPERATIVO DE BARRIDO Y LIMPIEZA</t>
  </si>
  <si>
    <t>32332</t>
  </si>
  <si>
    <t>PROCESO OPERATIVO DE TRASLADO DE CARGA</t>
  </si>
  <si>
    <t>32433</t>
  </si>
  <si>
    <t>OPERATIVO DE CALIFICACION DE RESIDUOS</t>
  </si>
  <si>
    <t>32527</t>
  </si>
  <si>
    <t>PROCESO OPERATIVO DE DEPURACION DE RESIDUOS</t>
  </si>
  <si>
    <t>32735</t>
  </si>
  <si>
    <t>PROCESO OPERATIVO DE GESTION AMBIENTAL</t>
  </si>
  <si>
    <t>32738</t>
  </si>
  <si>
    <t>COSTOS COMPARTIDOS DE OPERACIONES</t>
  </si>
  <si>
    <t>39001</t>
  </si>
  <si>
    <t>COSTOS NACIONALES OPERACIONES</t>
  </si>
  <si>
    <t>39005</t>
  </si>
  <si>
    <t>BASE DE OPERACIONES</t>
  </si>
  <si>
    <t>33301</t>
  </si>
  <si>
    <t>RELACIONES CON LA COMUNIDAD</t>
  </si>
  <si>
    <t>33302</t>
  </si>
  <si>
    <t>DISEÑO OPERACIONAL DE RUTAS</t>
  </si>
  <si>
    <t>33401</t>
  </si>
  <si>
    <t>NUEVOS PROYECTOS</t>
  </si>
  <si>
    <t>39007</t>
  </si>
  <si>
    <t>PROC. OPERATIVO DE PLANIF DE TRANSFORCION</t>
  </si>
  <si>
    <t>32628</t>
  </si>
  <si>
    <t>SERVICIO DE RH</t>
  </si>
  <si>
    <t>33030</t>
  </si>
  <si>
    <t>MANTO SERVICIO DE RH</t>
  </si>
  <si>
    <t>33037</t>
  </si>
  <si>
    <t>SERVICIOS IN HOUSE</t>
  </si>
  <si>
    <t>40101</t>
  </si>
  <si>
    <t>COSTOS NACIONALES IN HOUSE</t>
  </si>
  <si>
    <t>40102</t>
  </si>
  <si>
    <t xml:space="preserve">Variable </t>
  </si>
  <si>
    <t>Incremento %</t>
  </si>
  <si>
    <t>SMMLV</t>
  </si>
  <si>
    <t>TOTAL REGISTROS</t>
  </si>
  <si>
    <t>VALOR TOTAL PPTO</t>
  </si>
  <si>
    <t>VALOR PPTO MES</t>
  </si>
  <si>
    <t>Total Cuenta</t>
  </si>
  <si>
    <t xml:space="preserve">DESCRIPCIÓN </t>
  </si>
  <si>
    <t>ÁREA RESPONSABLE</t>
  </si>
  <si>
    <t>DESCRIPCION CCOSTO</t>
  </si>
  <si>
    <t>Total año</t>
  </si>
  <si>
    <t>¡LOS VALORES DE PxQ Y PPTO NO COINCIDEN!</t>
  </si>
  <si>
    <t>MONEDA</t>
  </si>
  <si>
    <t>TRM</t>
  </si>
  <si>
    <t>COP</t>
  </si>
  <si>
    <t>USD</t>
  </si>
  <si>
    <t>VALOR UNITARIO (COP/USD)</t>
  </si>
  <si>
    <t>VALOR PPTO MES
(COP)</t>
  </si>
  <si>
    <t>(MAT Y SUM) CONSTRUCCIONES Y EDIFICACIONES</t>
  </si>
  <si>
    <t>(MTTO) CONSTRUCCIONES Y EDIFICACIONES</t>
  </si>
  <si>
    <t>SEDE CALLE 13</t>
  </si>
  <si>
    <t>902</t>
  </si>
  <si>
    <t>NINGUNO</t>
  </si>
  <si>
    <t xml:space="preserve">ELEMENTOS DE RECOLECCIÓN </t>
  </si>
  <si>
    <t>MANTENIMIENTO Y LAVADO DE CONTENEDORES</t>
  </si>
  <si>
    <t>INSUMOS RUTA HOSPITALARIA</t>
  </si>
  <si>
    <t>INSUMOS TRATAMIENTO DE LIXIVIADOS</t>
  </si>
  <si>
    <t xml:space="preserve">TRATAMIENTO DE LIXIVIADOS </t>
  </si>
  <si>
    <t>32736</t>
  </si>
  <si>
    <t>PROCESO ESTRATEGICO Y DE SOPORTE DE CONTROL DE GESTION RECOLECCIÓN DOMICILIARIA</t>
  </si>
  <si>
    <t>PROCESO ESTRATEGICO Y DE SOPORTE DE CONTROL DE GESTION TRANSPORTE</t>
  </si>
  <si>
    <t>PROCESO ESTRATEGICO Y DE SOPORTE DE CONTROL DE GESTION BARRIDO Y LIMPIEZA</t>
  </si>
  <si>
    <t>PROCESO ESTRATEGICO Y DE SOPORTE DE CONTROL DE GESTION CORTE DE CÉSPED Y PODA DE ÁRBOLES</t>
  </si>
  <si>
    <t>PROCESO ESTRATEGICO Y DE SOPORTE DE CONTROL DE GESTION LIMPIEZA Y LAVADO DE ÁREAS PÚBLICAS</t>
  </si>
  <si>
    <t>ARREN MAQUINARIA Y EQUIPO</t>
  </si>
  <si>
    <t>Versión No.</t>
  </si>
  <si>
    <t>Fecha</t>
  </si>
  <si>
    <t>Cambios</t>
  </si>
  <si>
    <t>Versión Original</t>
  </si>
  <si>
    <t xml:space="preserve">Firmas </t>
  </si>
  <si>
    <t>Cargo</t>
  </si>
  <si>
    <t>Nombre</t>
  </si>
  <si>
    <t>Elaboró:</t>
  </si>
  <si>
    <t>Analista Nacional de Planeación Financiera.</t>
  </si>
  <si>
    <t>Lesly Johanna Forero Buitrago</t>
  </si>
  <si>
    <t>Leonardo Alberto Martínez Herrán</t>
  </si>
  <si>
    <t>Revisó</t>
  </si>
  <si>
    <t>Director Nacional de Tesorería y planeación Financiera</t>
  </si>
  <si>
    <t>Aprobó</t>
  </si>
  <si>
    <t>Gerente Financiero Corporativo</t>
  </si>
  <si>
    <t>CONTROL DE CAMBIOS</t>
  </si>
  <si>
    <t>RESPONSABLES</t>
  </si>
  <si>
    <t>Jose Alfredo Jiménez</t>
  </si>
  <si>
    <t>Juan Bernardo Mejía</t>
  </si>
  <si>
    <t>PLANTILLA PRESUPUESTO
(REGIONALES)</t>
  </si>
  <si>
    <t>CÓDIGO</t>
  </si>
  <si>
    <t>VERSIÓN</t>
  </si>
  <si>
    <t xml:space="preserve">FECHA DE EMISIÓN  </t>
  </si>
  <si>
    <t>FECHA DE ACTUALIZACIÓN</t>
  </si>
  <si>
    <t>PÁGINA 1 de 4</t>
  </si>
  <si>
    <t>GFI-FO-06</t>
  </si>
  <si>
    <t xml:space="preserve">PLANTILLA DE ELABORACIÓN DE PRESUPUESTO </t>
  </si>
  <si>
    <t>Se modifica imagen corporativa (logo) y las proyecciones para el presupuesto del 2025</t>
  </si>
  <si>
    <t xml:space="preserve">HOSPEDAJE 2 NOCHES </t>
  </si>
  <si>
    <t>VALOR ACTUAL HOTEL BACHUE (PRECIO 2024)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</si>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</sst>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_-* #,##0_-;\-* #,##0_-;_-* &quot;-&quot;??_-;_-@_-"/>
    <numFmt numFmtId="166" formatCode="&quot;$&quot;\ #,##0.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rgb="FFFFFFFF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b/>
      <sz val="7"/>
      <color theme="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3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0"/>
      <color theme="1"/>
      <name val="Candara"/>
      <family val="2"/>
    </font>
    <font>
      <sz val="10"/>
      <color rgb="FF000000"/>
      <name val="Candara"/>
      <family val="2"/>
    </font>
    <font>
      <b/>
      <sz val="10"/>
      <color theme="1"/>
      <name val="Candara"/>
      <family val="2"/>
    </font>
    <font>
      <sz val="11"/>
      <color theme="1"/>
      <name val="Candara"/>
      <family val="2"/>
    </font>
    <font>
      <b/>
      <sz val="10"/>
      <color rgb="FF000000"/>
      <name val="Candara"/>
      <family val="2"/>
    </font>
  </fonts>
  <fills count="15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dashed">
        <color theme="8" tint="0.39991454817346722"/>
      </top>
      <bottom style="dashed">
        <color theme="8" tint="0.39991454817346722"/>
      </bottom>
      <diagonal/>
    </border>
    <border>
      <left style="medium">
        <color indexed="64"/>
      </left>
      <right/>
      <top style="dashed">
        <color theme="8" tint="0.39991454817346722"/>
      </top>
      <bottom style="dashed">
        <color theme="8" tint="0.39991454817346722"/>
      </bottom>
      <diagonal/>
    </border>
    <border>
      <left/>
      <right style="medium">
        <color indexed="64"/>
      </right>
      <top style="dashed">
        <color theme="8" tint="0.39991454817346722"/>
      </top>
      <bottom style="dashed">
        <color theme="8" tint="0.39991454817346722"/>
      </bottom>
      <diagonal/>
    </border>
    <border>
      <left style="medium">
        <color indexed="64"/>
      </left>
      <right/>
      <top style="dashed">
        <color theme="8" tint="0.39991454817346722"/>
      </top>
      <bottom style="medium">
        <color indexed="64"/>
      </bottom>
      <diagonal/>
    </border>
    <border>
      <left/>
      <right/>
      <top style="dashed">
        <color theme="8" tint="0.39991454817346722"/>
      </top>
      <bottom style="medium">
        <color indexed="64"/>
      </bottom>
      <diagonal/>
    </border>
    <border>
      <left/>
      <right style="medium">
        <color indexed="64"/>
      </right>
      <top style="dashed">
        <color theme="8" tint="0.39991454817346722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ashed">
        <color theme="4" tint="-0.24994659260841701"/>
      </right>
      <top style="medium">
        <color indexed="64"/>
      </top>
      <bottom/>
      <diagonal/>
    </border>
    <border>
      <left/>
      <right style="dashed">
        <color theme="4" tint="-0.24994659260841701"/>
      </right>
      <top style="dashed">
        <color theme="8" tint="0.39991454817346722"/>
      </top>
      <bottom style="dashed">
        <color theme="8" tint="0.39991454817346722"/>
      </bottom>
      <diagonal/>
    </border>
    <border>
      <left/>
      <right style="dashed">
        <color theme="4" tint="-0.24994659260841701"/>
      </right>
      <top style="dashed">
        <color theme="8" tint="0.39991454817346722"/>
      </top>
      <bottom style="medium">
        <color indexed="64"/>
      </bottom>
      <diagonal/>
    </border>
    <border>
      <left style="hair">
        <color auto="1"/>
      </left>
      <right/>
      <top style="medium">
        <color theme="0" tint="-0.34998626667073579"/>
      </top>
      <bottom/>
      <diagonal/>
    </border>
    <border>
      <left style="thin">
        <color theme="0"/>
      </left>
      <right/>
      <top style="medium">
        <color theme="0" tint="-0.34998626667073579"/>
      </top>
      <bottom/>
      <diagonal/>
    </border>
    <border>
      <left style="thin">
        <color theme="0"/>
      </left>
      <right style="thin">
        <color theme="0"/>
      </right>
      <top style="medium">
        <color theme="0" tint="-0.34998626667073579"/>
      </top>
      <bottom/>
      <diagonal/>
    </border>
    <border>
      <left style="hair">
        <color auto="1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 style="thin">
        <color indexed="64"/>
      </top>
      <bottom/>
      <diagonal/>
    </border>
    <border>
      <left style="dashed">
        <color theme="4" tint="-0.24994659260841701"/>
      </left>
      <right/>
      <top style="dashed">
        <color theme="8" tint="0.39991454817346722"/>
      </top>
      <bottom style="dashed">
        <color theme="8" tint="0.39991454817346722"/>
      </bottom>
      <diagonal/>
    </border>
    <border>
      <left/>
      <right/>
      <top style="dashed">
        <color theme="4" tint="0.39991454817346722"/>
      </top>
      <bottom style="dashed">
        <color theme="4" tint="0.39991454817346722"/>
      </bottom>
      <diagonal/>
    </border>
    <border>
      <left style="thin">
        <color indexed="64"/>
      </left>
      <right/>
      <top style="dashed">
        <color theme="4" tint="0.39991454817346722"/>
      </top>
      <bottom style="dashed">
        <color theme="4" tint="0.39991454817346722"/>
      </bottom>
      <diagonal/>
    </border>
    <border>
      <left/>
      <right style="thin">
        <color indexed="64"/>
      </right>
      <top style="dashed">
        <color theme="4" tint="0.39991454817346722"/>
      </top>
      <bottom style="dashed">
        <color theme="4" tint="0.39991454817346722"/>
      </bottom>
      <diagonal/>
    </border>
    <border>
      <left style="thin">
        <color indexed="64"/>
      </left>
      <right/>
      <top style="dashed">
        <color theme="4" tint="0.39991454817346722"/>
      </top>
      <bottom style="thin">
        <color indexed="64"/>
      </bottom>
      <diagonal/>
    </border>
    <border>
      <left/>
      <right style="thin">
        <color indexed="64"/>
      </right>
      <top style="dashed">
        <color theme="4" tint="0.39991454817346722"/>
      </top>
      <bottom style="thin">
        <color indexed="64"/>
      </bottom>
      <diagonal/>
    </border>
    <border>
      <left/>
      <right/>
      <top/>
      <bottom style="dashed">
        <color theme="4" tint="0.39991454817346722"/>
      </bottom>
      <diagonal/>
    </border>
    <border>
      <left/>
      <right style="thin">
        <color indexed="64"/>
      </right>
      <top/>
      <bottom style="dashed">
        <color theme="4" tint="0.39991454817346722"/>
      </bottom>
      <diagonal/>
    </border>
    <border>
      <left style="thin">
        <color indexed="64"/>
      </left>
      <right/>
      <top/>
      <bottom style="dashed">
        <color theme="4" tint="0.39991454817346722"/>
      </bottom>
      <diagonal/>
    </border>
    <border>
      <left/>
      <right style="medium">
        <color indexed="64"/>
      </right>
      <top style="dashed">
        <color theme="4" tint="0.39991454817346722"/>
      </top>
      <bottom style="dashed">
        <color theme="4" tint="0.39991454817346722"/>
      </bottom>
      <diagonal/>
    </border>
    <border>
      <left/>
      <right style="medium">
        <color indexed="64"/>
      </right>
      <top style="dashed">
        <color theme="4" tint="0.39991454817346722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ashed">
        <color theme="4" tint="0.399914548173467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theme="4" tint="0.399914548173467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1">
    <xf numFmtId="0" fontId="0" fillId="0" borderId="0" xfId="0"/>
    <xf numFmtId="0" fontId="7" fillId="0" borderId="0" xfId="0" applyFont="1" applyAlignment="1" applyProtection="1">
      <alignment horizontal="center"/>
      <protection hidden="1"/>
    </xf>
    <xf numFmtId="0" fontId="7" fillId="0" borderId="6" xfId="0" applyFont="1" applyBorder="1" applyAlignment="1" applyProtection="1">
      <alignment horizontal="center"/>
      <protection hidden="1"/>
    </xf>
    <xf numFmtId="0" fontId="7" fillId="0" borderId="16" xfId="0" applyFont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165" fontId="0" fillId="0" borderId="0" xfId="1" applyNumberFormat="1" applyFont="1" applyFill="1" applyProtection="1">
      <protection hidden="1"/>
    </xf>
    <xf numFmtId="165" fontId="0" fillId="0" borderId="0" xfId="1" applyNumberFormat="1" applyFont="1" applyFill="1" applyProtection="1">
      <protection locked="0"/>
    </xf>
    <xf numFmtId="165" fontId="0" fillId="0" borderId="0" xfId="1" applyNumberFormat="1" applyFont="1" applyProtection="1">
      <protection hidden="1"/>
    </xf>
    <xf numFmtId="165" fontId="0" fillId="0" borderId="0" xfId="1" applyNumberFormat="1" applyFont="1" applyAlignment="1" applyProtection="1">
      <protection hidden="1"/>
    </xf>
    <xf numFmtId="0" fontId="8" fillId="4" borderId="15" xfId="0" applyFont="1" applyFill="1" applyBorder="1" applyAlignment="1" applyProtection="1">
      <alignment horizontal="center" vertical="center"/>
      <protection hidden="1"/>
    </xf>
    <xf numFmtId="0" fontId="6" fillId="0" borderId="0" xfId="0" applyFont="1"/>
    <xf numFmtId="3" fontId="6" fillId="0" borderId="15" xfId="2" applyNumberFormat="1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1" applyNumberFormat="1" applyFont="1" applyFill="1" applyAlignment="1" applyProtection="1">
      <alignment vertical="center"/>
      <protection hidden="1"/>
    </xf>
    <xf numFmtId="1" fontId="13" fillId="9" borderId="37" xfId="0" applyNumberFormat="1" applyFont="1" applyFill="1" applyBorder="1" applyAlignment="1">
      <alignment horizontal="left"/>
    </xf>
    <xf numFmtId="1" fontId="13" fillId="9" borderId="38" xfId="0" applyNumberFormat="1" applyFont="1" applyFill="1" applyBorder="1" applyAlignment="1">
      <alignment horizontal="left"/>
    </xf>
    <xf numFmtId="0" fontId="13" fillId="9" borderId="38" xfId="0" applyFont="1" applyFill="1" applyBorder="1"/>
    <xf numFmtId="0" fontId="13" fillId="9" borderId="39" xfId="0" applyFont="1" applyFill="1" applyBorder="1"/>
    <xf numFmtId="1" fontId="13" fillId="9" borderId="40" xfId="0" applyNumberFormat="1" applyFont="1" applyFill="1" applyBorder="1" applyAlignment="1">
      <alignment horizontal="left"/>
    </xf>
    <xf numFmtId="1" fontId="13" fillId="9" borderId="41" xfId="0" applyNumberFormat="1" applyFont="1" applyFill="1" applyBorder="1" applyAlignment="1">
      <alignment horizontal="left"/>
    </xf>
    <xf numFmtId="0" fontId="13" fillId="9" borderId="41" xfId="0" applyFont="1" applyFill="1" applyBorder="1"/>
    <xf numFmtId="0" fontId="13" fillId="9" borderId="42" xfId="0" applyFont="1" applyFill="1" applyBorder="1"/>
    <xf numFmtId="0" fontId="14" fillId="9" borderId="41" xfId="0" applyFont="1" applyFill="1" applyBorder="1"/>
    <xf numFmtId="0" fontId="14" fillId="9" borderId="42" xfId="0" applyFont="1" applyFill="1" applyBorder="1"/>
    <xf numFmtId="0" fontId="14" fillId="9" borderId="41" xfId="0" applyFont="1" applyFill="1" applyBorder="1" applyAlignment="1">
      <alignment horizontal="left"/>
    </xf>
    <xf numFmtId="0" fontId="0" fillId="0" borderId="43" xfId="0" applyBorder="1"/>
    <xf numFmtId="49" fontId="0" fillId="0" borderId="43" xfId="0" applyNumberFormat="1" applyBorder="1"/>
    <xf numFmtId="0" fontId="0" fillId="0" borderId="15" xfId="0" applyBorder="1"/>
    <xf numFmtId="0" fontId="2" fillId="10" borderId="44" xfId="0" applyFont="1" applyFill="1" applyBorder="1"/>
    <xf numFmtId="0" fontId="0" fillId="0" borderId="44" xfId="0" applyBorder="1"/>
    <xf numFmtId="0" fontId="0" fillId="0" borderId="45" xfId="0" applyBorder="1"/>
    <xf numFmtId="0" fontId="3" fillId="0" borderId="15" xfId="0" applyFont="1" applyBorder="1"/>
    <xf numFmtId="0" fontId="2" fillId="3" borderId="46" xfId="3" applyFont="1" applyFill="1" applyBorder="1" applyAlignment="1">
      <alignment horizontal="center" vertical="center"/>
    </xf>
    <xf numFmtId="0" fontId="2" fillId="3" borderId="47" xfId="0" applyFont="1" applyFill="1" applyBorder="1" applyAlignment="1">
      <alignment horizontal="center" vertical="center"/>
    </xf>
    <xf numFmtId="0" fontId="2" fillId="3" borderId="47" xfId="0" applyFont="1" applyFill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0" fontId="0" fillId="0" borderId="49" xfId="0" applyBorder="1"/>
    <xf numFmtId="0" fontId="2" fillId="10" borderId="0" xfId="0" applyFont="1" applyFill="1" applyAlignment="1">
      <alignment horizontal="center" vertical="center"/>
    </xf>
    <xf numFmtId="0" fontId="2" fillId="10" borderId="14" xfId="0" applyFont="1" applyFill="1" applyBorder="1" applyAlignment="1">
      <alignment horizontal="center" vertical="center"/>
    </xf>
    <xf numFmtId="49" fontId="0" fillId="0" borderId="49" xfId="0" applyNumberFormat="1" applyBorder="1"/>
    <xf numFmtId="0" fontId="2" fillId="10" borderId="0" xfId="0" applyFont="1" applyFill="1"/>
    <xf numFmtId="0" fontId="2" fillId="10" borderId="14" xfId="0" applyFont="1" applyFill="1" applyBorder="1"/>
    <xf numFmtId="0" fontId="6" fillId="7" borderId="20" xfId="0" applyFont="1" applyFill="1" applyBorder="1" applyAlignment="1" applyProtection="1">
      <alignment horizontal="center" vertical="center"/>
      <protection locked="0"/>
    </xf>
    <xf numFmtId="0" fontId="6" fillId="7" borderId="21" xfId="0" applyFont="1" applyFill="1" applyBorder="1" applyAlignment="1" applyProtection="1">
      <alignment horizontal="center" vertical="center"/>
      <protection locked="0"/>
    </xf>
    <xf numFmtId="0" fontId="6" fillId="7" borderId="22" xfId="0" applyFont="1" applyFill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hidden="1"/>
    </xf>
    <xf numFmtId="0" fontId="0" fillId="0" borderId="16" xfId="0" applyBorder="1" applyProtection="1">
      <protection hidden="1"/>
    </xf>
    <xf numFmtId="0" fontId="4" fillId="0" borderId="0" xfId="0" applyFont="1" applyProtection="1">
      <protection hidden="1"/>
    </xf>
    <xf numFmtId="0" fontId="0" fillId="0" borderId="6" xfId="0" applyBorder="1" applyProtection="1">
      <protection hidden="1"/>
    </xf>
    <xf numFmtId="0" fontId="0" fillId="0" borderId="31" xfId="0" applyBorder="1" applyProtection="1">
      <protection hidden="1"/>
    </xf>
    <xf numFmtId="0" fontId="0" fillId="0" borderId="33" xfId="0" applyBorder="1" applyProtection="1">
      <protection hidden="1"/>
    </xf>
    <xf numFmtId="165" fontId="0" fillId="0" borderId="0" xfId="1" applyNumberFormat="1" applyFont="1" applyAlignment="1" applyProtection="1">
      <alignment vertical="center"/>
      <protection hidden="1"/>
    </xf>
    <xf numFmtId="165" fontId="6" fillId="11" borderId="0" xfId="1" applyNumberFormat="1" applyFont="1" applyFill="1" applyBorder="1" applyProtection="1">
      <protection hidden="1"/>
    </xf>
    <xf numFmtId="0" fontId="8" fillId="6" borderId="17" xfId="0" applyFont="1" applyFill="1" applyBorder="1" applyAlignment="1" applyProtection="1">
      <alignment horizontal="center" vertical="center"/>
      <protection hidden="1"/>
    </xf>
    <xf numFmtId="0" fontId="8" fillId="6" borderId="18" xfId="0" applyFont="1" applyFill="1" applyBorder="1" applyAlignment="1" applyProtection="1">
      <alignment horizontal="center" vertical="center"/>
      <protection hidden="1"/>
    </xf>
    <xf numFmtId="0" fontId="8" fillId="6" borderId="19" xfId="0" applyFont="1" applyFill="1" applyBorder="1" applyAlignment="1" applyProtection="1">
      <alignment horizontal="center" vertical="center"/>
      <protection hidden="1"/>
    </xf>
    <xf numFmtId="0" fontId="0" fillId="0" borderId="6" xfId="0" applyBorder="1"/>
    <xf numFmtId="49" fontId="9" fillId="2" borderId="67" xfId="0" applyNumberFormat="1" applyFont="1" applyFill="1" applyBorder="1" applyAlignment="1" applyProtection="1">
      <alignment horizontal="center" vertical="center" wrapText="1"/>
      <protection hidden="1"/>
    </xf>
    <xf numFmtId="0" fontId="9" fillId="2" borderId="67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Protection="1">
      <protection hidden="1"/>
    </xf>
    <xf numFmtId="165" fontId="0" fillId="0" borderId="0" xfId="1" applyNumberFormat="1" applyFont="1" applyBorder="1" applyAlignment="1" applyProtection="1">
      <alignment vertic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4" fontId="20" fillId="0" borderId="0" xfId="0" applyNumberFormat="1" applyFont="1" applyProtection="1">
      <protection hidden="1"/>
    </xf>
    <xf numFmtId="0" fontId="19" fillId="0" borderId="6" xfId="0" applyFont="1" applyBorder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16" xfId="0" applyFont="1" applyBorder="1" applyAlignment="1" applyProtection="1">
      <alignment horizontal="center"/>
      <protection hidden="1"/>
    </xf>
    <xf numFmtId="0" fontId="20" fillId="0" borderId="16" xfId="0" applyFont="1" applyBorder="1" applyProtection="1">
      <protection hidden="1"/>
    </xf>
    <xf numFmtId="0" fontId="20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22" fillId="0" borderId="6" xfId="0" applyFont="1" applyBorder="1"/>
    <xf numFmtId="0" fontId="22" fillId="0" borderId="0" xfId="0" applyFont="1"/>
    <xf numFmtId="3" fontId="6" fillId="0" borderId="0" xfId="2" applyNumberFormat="1" applyFont="1" applyBorder="1" applyAlignment="1" applyProtection="1">
      <alignment vertical="center"/>
      <protection hidden="1"/>
    </xf>
    <xf numFmtId="0" fontId="3" fillId="0" borderId="15" xfId="0" applyFont="1" applyBorder="1" applyAlignment="1">
      <alignment horizontal="center" vertical="center"/>
    </xf>
    <xf numFmtId="0" fontId="0" fillId="12" borderId="0" xfId="0" applyFill="1"/>
    <xf numFmtId="0" fontId="0" fillId="9" borderId="0" xfId="0" applyFill="1"/>
    <xf numFmtId="0" fontId="0" fillId="13" borderId="0" xfId="0" applyFill="1"/>
    <xf numFmtId="0" fontId="24" fillId="0" borderId="0" xfId="0" applyFont="1" applyAlignment="1" applyProtection="1">
      <alignment horizontal="center"/>
      <protection hidden="1"/>
    </xf>
    <xf numFmtId="10" fontId="0" fillId="0" borderId="15" xfId="0" applyNumberFormat="1" applyBorder="1"/>
    <xf numFmtId="0" fontId="0" fillId="14" borderId="49" xfId="0" applyFill="1" applyBorder="1"/>
    <xf numFmtId="49" fontId="0" fillId="14" borderId="43" xfId="0" applyNumberFormat="1" applyFill="1" applyBorder="1"/>
    <xf numFmtId="49" fontId="0" fillId="0" borderId="14" xfId="0" applyNumberFormat="1" applyBorder="1"/>
    <xf numFmtId="0" fontId="26" fillId="0" borderId="69" xfId="0" applyFont="1" applyBorder="1" applyAlignment="1">
      <alignment horizontal="justify" vertical="center" wrapText="1"/>
    </xf>
    <xf numFmtId="0" fontId="27" fillId="0" borderId="69" xfId="0" applyFont="1" applyBorder="1" applyAlignment="1">
      <alignment horizontal="right" vertical="center" wrapText="1"/>
    </xf>
    <xf numFmtId="0" fontId="26" fillId="0" borderId="71" xfId="0" applyFont="1" applyBorder="1" applyAlignment="1">
      <alignment horizontal="justify" vertical="center" wrapText="1"/>
    </xf>
    <xf numFmtId="0" fontId="27" fillId="0" borderId="71" xfId="0" applyFont="1" applyBorder="1" applyAlignment="1">
      <alignment horizontal="right" vertical="center" wrapText="1"/>
    </xf>
    <xf numFmtId="14" fontId="27" fillId="0" borderId="71" xfId="0" applyNumberFormat="1" applyFont="1" applyBorder="1" applyAlignment="1">
      <alignment horizontal="right" vertical="center" wrapText="1"/>
    </xf>
    <xf numFmtId="0" fontId="29" fillId="0" borderId="0" xfId="0" applyFont="1"/>
    <xf numFmtId="0" fontId="28" fillId="0" borderId="0" xfId="0" applyFont="1" applyAlignment="1">
      <alignment horizontal="justify" vertical="center"/>
    </xf>
    <xf numFmtId="0" fontId="28" fillId="0" borderId="15" xfId="0" applyFont="1" applyBorder="1" applyAlignment="1">
      <alignment horizontal="center" vertical="center"/>
    </xf>
    <xf numFmtId="14" fontId="26" fillId="0" borderId="15" xfId="0" applyNumberFormat="1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center"/>
    </xf>
    <xf numFmtId="0" fontId="26" fillId="0" borderId="0" xfId="0" applyFont="1" applyAlignment="1">
      <alignment vertical="center"/>
    </xf>
    <xf numFmtId="0" fontId="30" fillId="0" borderId="15" xfId="0" applyFont="1" applyBorder="1" applyAlignment="1">
      <alignment horizontal="left" vertical="center"/>
    </xf>
    <xf numFmtId="0" fontId="27" fillId="0" borderId="15" xfId="0" applyFont="1" applyBorder="1" applyAlignment="1">
      <alignment horizontal="left" vertical="center"/>
    </xf>
    <xf numFmtId="14" fontId="27" fillId="0" borderId="15" xfId="0" applyNumberFormat="1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center"/>
    </xf>
    <xf numFmtId="0" fontId="28" fillId="0" borderId="68" xfId="0" applyFont="1" applyBorder="1" applyAlignment="1">
      <alignment horizontal="center" vertical="center" wrapText="1"/>
    </xf>
    <xf numFmtId="0" fontId="28" fillId="0" borderId="70" xfId="0" applyFont="1" applyBorder="1" applyAlignment="1">
      <alignment horizontal="center" vertical="center" wrapText="1"/>
    </xf>
    <xf numFmtId="0" fontId="28" fillId="0" borderId="72" xfId="0" applyFont="1" applyBorder="1" applyAlignment="1">
      <alignment horizontal="center" vertical="center" wrapText="1"/>
    </xf>
    <xf numFmtId="0" fontId="26" fillId="0" borderId="73" xfId="0" applyFont="1" applyBorder="1" applyAlignment="1">
      <alignment horizontal="left" vertical="center" wrapText="1"/>
    </xf>
    <xf numFmtId="0" fontId="26" fillId="0" borderId="69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center" vertical="center"/>
    </xf>
    <xf numFmtId="0" fontId="28" fillId="0" borderId="67" xfId="0" applyFont="1" applyBorder="1" applyAlignment="1">
      <alignment horizontal="left" vertical="center"/>
    </xf>
    <xf numFmtId="0" fontId="28" fillId="0" borderId="74" xfId="0" applyFont="1" applyBorder="1" applyAlignment="1">
      <alignment horizontal="left" vertical="center"/>
    </xf>
    <xf numFmtId="0" fontId="27" fillId="0" borderId="68" xfId="0" applyFont="1" applyBorder="1" applyAlignment="1">
      <alignment horizontal="center" vertical="center" wrapText="1"/>
    </xf>
    <xf numFmtId="0" fontId="27" fillId="0" borderId="70" xfId="0" applyFont="1" applyBorder="1" applyAlignment="1">
      <alignment horizontal="center" vertical="center" wrapText="1"/>
    </xf>
    <xf numFmtId="0" fontId="27" fillId="0" borderId="72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left" vertical="center" wrapText="1"/>
    </xf>
    <xf numFmtId="164" fontId="22" fillId="0" borderId="54" xfId="2" applyNumberFormat="1" applyFont="1" applyBorder="1" applyAlignment="1" applyProtection="1">
      <alignment vertical="center"/>
      <protection hidden="1"/>
    </xf>
    <xf numFmtId="164" fontId="22" fillId="0" borderId="60" xfId="2" applyNumberFormat="1" applyFont="1" applyBorder="1" applyAlignment="1" applyProtection="1">
      <alignment vertical="center"/>
      <protection hidden="1"/>
    </xf>
    <xf numFmtId="164" fontId="22" fillId="0" borderId="15" xfId="2" applyNumberFormat="1" applyFont="1" applyBorder="1" applyAlignment="1" applyProtection="1">
      <alignment vertical="center"/>
      <protection hidden="1"/>
    </xf>
    <xf numFmtId="164" fontId="22" fillId="0" borderId="61" xfId="2" applyNumberFormat="1" applyFont="1" applyBorder="1" applyAlignment="1" applyProtection="1">
      <alignment vertical="center"/>
      <protection hidden="1"/>
    </xf>
    <xf numFmtId="0" fontId="23" fillId="0" borderId="15" xfId="0" applyFont="1" applyBorder="1" applyAlignment="1">
      <alignment horizontal="center" vertical="center"/>
    </xf>
    <xf numFmtId="0" fontId="22" fillId="7" borderId="62" xfId="0" applyFont="1" applyFill="1" applyBorder="1" applyAlignment="1" applyProtection="1">
      <alignment vertical="center"/>
      <protection locked="0"/>
    </xf>
    <xf numFmtId="0" fontId="22" fillId="7" borderId="56" xfId="0" applyFont="1" applyFill="1" applyBorder="1" applyAlignment="1" applyProtection="1">
      <alignment vertical="center"/>
      <protection locked="0"/>
    </xf>
    <xf numFmtId="0" fontId="22" fillId="7" borderId="57" xfId="0" applyFont="1" applyFill="1" applyBorder="1" applyAlignment="1" applyProtection="1">
      <alignment vertical="center"/>
      <protection locked="0"/>
    </xf>
    <xf numFmtId="1" fontId="22" fillId="7" borderId="58" xfId="0" applyNumberFormat="1" applyFont="1" applyFill="1" applyBorder="1" applyAlignment="1" applyProtection="1">
      <alignment horizontal="center" vertical="center"/>
      <protection locked="0"/>
    </xf>
    <xf numFmtId="1" fontId="22" fillId="7" borderId="57" xfId="0" applyNumberFormat="1" applyFont="1" applyFill="1" applyBorder="1" applyAlignment="1" applyProtection="1">
      <alignment horizontal="center" vertical="center"/>
      <protection locked="0"/>
    </xf>
    <xf numFmtId="164" fontId="22" fillId="7" borderId="54" xfId="2" applyNumberFormat="1" applyFont="1" applyFill="1" applyBorder="1" applyAlignment="1" applyProtection="1">
      <alignment vertical="center"/>
      <protection locked="0"/>
    </xf>
    <xf numFmtId="164" fontId="22" fillId="7" borderId="55" xfId="2" applyNumberFormat="1" applyFont="1" applyFill="1" applyBorder="1" applyAlignment="1" applyProtection="1">
      <alignment vertical="center"/>
      <protection locked="0"/>
    </xf>
    <xf numFmtId="164" fontId="22" fillId="0" borderId="55" xfId="2" applyNumberFormat="1" applyFont="1" applyBorder="1" applyAlignment="1" applyProtection="1">
      <alignment vertical="center"/>
      <protection hidden="1"/>
    </xf>
    <xf numFmtId="164" fontId="22" fillId="0" borderId="52" xfId="2" applyNumberFormat="1" applyFont="1" applyBorder="1" applyAlignment="1" applyProtection="1">
      <alignment vertical="center"/>
      <protection hidden="1"/>
    </xf>
    <xf numFmtId="164" fontId="22" fillId="0" borderId="59" xfId="2" applyNumberFormat="1" applyFont="1" applyBorder="1" applyAlignment="1" applyProtection="1">
      <alignment vertical="center"/>
      <protection hidden="1"/>
    </xf>
    <xf numFmtId="164" fontId="22" fillId="7" borderId="52" xfId="2" applyNumberFormat="1" applyFont="1" applyFill="1" applyBorder="1" applyAlignment="1" applyProtection="1">
      <alignment vertical="center"/>
      <protection locked="0"/>
    </xf>
    <xf numFmtId="164" fontId="22" fillId="7" borderId="53" xfId="2" applyNumberFormat="1" applyFont="1" applyFill="1" applyBorder="1" applyAlignment="1" applyProtection="1">
      <alignment vertical="center"/>
      <protection locked="0"/>
    </xf>
    <xf numFmtId="164" fontId="22" fillId="0" borderId="51" xfId="2" applyNumberFormat="1" applyFont="1" applyBorder="1" applyAlignment="1" applyProtection="1">
      <alignment vertical="center"/>
      <protection hidden="1"/>
    </xf>
    <xf numFmtId="164" fontId="22" fillId="7" borderId="58" xfId="2" applyNumberFormat="1" applyFont="1" applyFill="1" applyBorder="1" applyAlignment="1" applyProtection="1">
      <alignment vertical="center"/>
      <protection locked="0"/>
    </xf>
    <xf numFmtId="164" fontId="22" fillId="7" borderId="57" xfId="2" applyNumberFormat="1" applyFont="1" applyFill="1" applyBorder="1" applyAlignment="1" applyProtection="1">
      <alignment vertical="center"/>
      <protection locked="0"/>
    </xf>
    <xf numFmtId="0" fontId="9" fillId="6" borderId="18" xfId="0" applyFont="1" applyFill="1" applyBorder="1" applyAlignment="1" applyProtection="1">
      <alignment horizontal="center"/>
      <protection hidden="1"/>
    </xf>
    <xf numFmtId="165" fontId="6" fillId="11" borderId="21" xfId="1" applyNumberFormat="1" applyFont="1" applyFill="1" applyBorder="1" applyProtection="1">
      <protection hidden="1"/>
    </xf>
    <xf numFmtId="0" fontId="9" fillId="6" borderId="28" xfId="0" applyFont="1" applyFill="1" applyBorder="1" applyAlignment="1" applyProtection="1">
      <alignment horizontal="center"/>
      <protection hidden="1"/>
    </xf>
    <xf numFmtId="0" fontId="9" fillId="6" borderId="30" xfId="0" applyFont="1" applyFill="1" applyBorder="1" applyAlignment="1" applyProtection="1">
      <alignment horizontal="center"/>
      <protection hidden="1"/>
    </xf>
    <xf numFmtId="165" fontId="6" fillId="11" borderId="23" xfId="1" applyNumberFormat="1" applyFont="1" applyFill="1" applyBorder="1" applyProtection="1">
      <protection hidden="1"/>
    </xf>
    <xf numFmtId="165" fontId="6" fillId="11" borderId="24" xfId="1" applyNumberFormat="1" applyFont="1" applyFill="1" applyBorder="1" applyProtection="1">
      <protection hidden="1"/>
    </xf>
    <xf numFmtId="0" fontId="25" fillId="5" borderId="4" xfId="0" applyFont="1" applyFill="1" applyBorder="1" applyAlignment="1" applyProtection="1">
      <alignment horizontal="center" vertical="center"/>
      <protection hidden="1"/>
    </xf>
    <xf numFmtId="0" fontId="25" fillId="5" borderId="5" xfId="0" applyFont="1" applyFill="1" applyBorder="1" applyAlignment="1" applyProtection="1">
      <alignment horizontal="center" vertical="center"/>
      <protection hidden="1"/>
    </xf>
    <xf numFmtId="0" fontId="25" fillId="5" borderId="7" xfId="0" applyFont="1" applyFill="1" applyBorder="1" applyAlignment="1" applyProtection="1">
      <alignment horizontal="center" vertical="center"/>
      <protection hidden="1"/>
    </xf>
    <xf numFmtId="0" fontId="10" fillId="8" borderId="1" xfId="0" applyFont="1" applyFill="1" applyBorder="1" applyAlignment="1" applyProtection="1">
      <alignment horizontal="center"/>
      <protection hidden="1"/>
    </xf>
    <xf numFmtId="0" fontId="10" fillId="8" borderId="2" xfId="0" applyFont="1" applyFill="1" applyBorder="1" applyAlignment="1" applyProtection="1">
      <alignment horizontal="center"/>
      <protection hidden="1"/>
    </xf>
    <xf numFmtId="0" fontId="10" fillId="8" borderId="3" xfId="0" applyFont="1" applyFill="1" applyBorder="1" applyAlignment="1" applyProtection="1">
      <alignment horizontal="center"/>
      <protection hidden="1"/>
    </xf>
    <xf numFmtId="0" fontId="10" fillId="4" borderId="1" xfId="0" applyFont="1" applyFill="1" applyBorder="1" applyAlignment="1" applyProtection="1">
      <alignment horizontal="center" vertical="center"/>
      <protection hidden="1"/>
    </xf>
    <xf numFmtId="0" fontId="10" fillId="4" borderId="2" xfId="0" applyFont="1" applyFill="1" applyBorder="1" applyAlignment="1" applyProtection="1">
      <alignment horizontal="center" vertical="center"/>
      <protection hidden="1"/>
    </xf>
    <xf numFmtId="0" fontId="10" fillId="4" borderId="3" xfId="0" applyFont="1" applyFill="1" applyBorder="1" applyAlignment="1" applyProtection="1">
      <alignment horizontal="center" vertical="center"/>
      <protection hidden="1"/>
    </xf>
    <xf numFmtId="0" fontId="6" fillId="0" borderId="50" xfId="0" applyFont="1" applyBorder="1" applyProtection="1">
      <protection hidden="1"/>
    </xf>
    <xf numFmtId="0" fontId="6" fillId="0" borderId="8" xfId="0" applyFont="1" applyBorder="1" applyProtection="1">
      <protection hidden="1"/>
    </xf>
    <xf numFmtId="0" fontId="6" fillId="0" borderId="10" xfId="0" applyFont="1" applyBorder="1" applyProtection="1">
      <protection hidden="1"/>
    </xf>
    <xf numFmtId="165" fontId="6" fillId="11" borderId="27" xfId="1" applyNumberFormat="1" applyFont="1" applyFill="1" applyBorder="1" applyProtection="1">
      <protection hidden="1"/>
    </xf>
    <xf numFmtId="165" fontId="6" fillId="11" borderId="20" xfId="1" applyNumberFormat="1" applyFont="1" applyFill="1" applyBorder="1" applyProtection="1">
      <protection hidden="1"/>
    </xf>
    <xf numFmtId="0" fontId="9" fillId="6" borderId="17" xfId="0" applyFont="1" applyFill="1" applyBorder="1" applyAlignment="1" applyProtection="1">
      <alignment horizontal="center"/>
      <protection hidden="1"/>
    </xf>
    <xf numFmtId="0" fontId="9" fillId="6" borderId="29" xfId="0" applyFont="1" applyFill="1" applyBorder="1" applyAlignment="1" applyProtection="1">
      <alignment horizontal="center"/>
      <protection hidden="1"/>
    </xf>
    <xf numFmtId="4" fontId="21" fillId="6" borderId="64" xfId="0" applyNumberFormat="1" applyFont="1" applyFill="1" applyBorder="1" applyAlignment="1" applyProtection="1">
      <alignment horizontal="center" vertical="center" wrapText="1"/>
      <protection hidden="1"/>
    </xf>
    <xf numFmtId="4" fontId="21" fillId="6" borderId="65" xfId="0" applyNumberFormat="1" applyFont="1" applyFill="1" applyBorder="1" applyAlignment="1" applyProtection="1">
      <alignment horizontal="center" vertical="center"/>
      <protection hidden="1"/>
    </xf>
    <xf numFmtId="164" fontId="22" fillId="0" borderId="58" xfId="2" applyNumberFormat="1" applyFont="1" applyBorder="1" applyAlignment="1" applyProtection="1">
      <alignment vertical="center"/>
      <protection hidden="1"/>
    </xf>
    <xf numFmtId="164" fontId="22" fillId="0" borderId="66" xfId="2" applyNumberFormat="1" applyFont="1" applyBorder="1" applyAlignment="1" applyProtection="1">
      <alignment vertical="center"/>
      <protection hidden="1"/>
    </xf>
    <xf numFmtId="0" fontId="8" fillId="6" borderId="17" xfId="0" applyFont="1" applyFill="1" applyBorder="1" applyAlignment="1" applyProtection="1">
      <alignment horizontal="center" vertical="center"/>
      <protection hidden="1"/>
    </xf>
    <xf numFmtId="0" fontId="8" fillId="6" borderId="18" xfId="0" applyFont="1" applyFill="1" applyBorder="1" applyAlignment="1" applyProtection="1">
      <alignment horizontal="center" vertical="center"/>
      <protection hidden="1"/>
    </xf>
    <xf numFmtId="0" fontId="6" fillId="7" borderId="25" xfId="0" applyFont="1" applyFill="1" applyBorder="1" applyAlignment="1" applyProtection="1">
      <alignment vertical="center" wrapText="1"/>
      <protection locked="0"/>
    </xf>
    <xf numFmtId="0" fontId="6" fillId="7" borderId="26" xfId="0" applyFont="1" applyFill="1" applyBorder="1" applyAlignment="1" applyProtection="1">
      <alignment vertical="center" wrapText="1"/>
      <protection locked="0"/>
    </xf>
    <xf numFmtId="0" fontId="6" fillId="7" borderId="27" xfId="0" applyFont="1" applyFill="1" applyBorder="1" applyAlignment="1" applyProtection="1">
      <alignment vertical="center" wrapText="1"/>
      <protection locked="0"/>
    </xf>
    <xf numFmtId="0" fontId="8" fillId="6" borderId="19" xfId="0" applyFont="1" applyFill="1" applyBorder="1" applyAlignment="1" applyProtection="1">
      <alignment horizontal="center" vertical="center"/>
      <protection hidden="1"/>
    </xf>
    <xf numFmtId="0" fontId="6" fillId="7" borderId="23" xfId="0" applyFont="1" applyFill="1" applyBorder="1" applyAlignment="1" applyProtection="1">
      <alignment horizontal="center" vertical="center"/>
      <protection locked="0"/>
    </xf>
    <xf numFmtId="0" fontId="6" fillId="7" borderId="24" xfId="0" applyFont="1" applyFill="1" applyBorder="1" applyAlignment="1" applyProtection="1">
      <alignment horizontal="center" vertical="center"/>
      <protection locked="0"/>
    </xf>
    <xf numFmtId="4" fontId="21" fillId="6" borderId="64" xfId="0" applyNumberFormat="1" applyFont="1" applyFill="1" applyBorder="1" applyAlignment="1" applyProtection="1">
      <alignment horizontal="center" vertical="center"/>
      <protection hidden="1"/>
    </xf>
    <xf numFmtId="164" fontId="22" fillId="0" borderId="56" xfId="2" applyNumberFormat="1" applyFont="1" applyBorder="1" applyAlignment="1" applyProtection="1">
      <alignment vertical="center"/>
      <protection hidden="1"/>
    </xf>
    <xf numFmtId="0" fontId="21" fillId="6" borderId="63" xfId="0" applyFont="1" applyFill="1" applyBorder="1" applyAlignment="1" applyProtection="1">
      <alignment horizontal="center" vertical="center"/>
      <protection hidden="1"/>
    </xf>
    <xf numFmtId="0" fontId="21" fillId="6" borderId="64" xfId="0" applyFont="1" applyFill="1" applyBorder="1" applyAlignment="1" applyProtection="1">
      <alignment horizontal="center" vertical="center"/>
      <protection hidden="1"/>
    </xf>
    <xf numFmtId="0" fontId="6" fillId="7" borderId="8" xfId="0" applyFont="1" applyFill="1" applyBorder="1" applyAlignment="1" applyProtection="1">
      <alignment vertical="center"/>
      <protection locked="0"/>
    </xf>
    <xf numFmtId="0" fontId="6" fillId="7" borderId="10" xfId="0" applyFont="1" applyFill="1" applyBorder="1" applyAlignment="1" applyProtection="1">
      <alignment vertical="center"/>
      <protection locked="0"/>
    </xf>
    <xf numFmtId="1" fontId="16" fillId="11" borderId="15" xfId="2" applyNumberFormat="1" applyFont="1" applyFill="1" applyBorder="1" applyAlignment="1" applyProtection="1">
      <alignment horizontal="center" vertical="center"/>
      <protection hidden="1"/>
    </xf>
    <xf numFmtId="165" fontId="15" fillId="6" borderId="15" xfId="1" applyNumberFormat="1" applyFont="1" applyFill="1" applyBorder="1" applyAlignment="1" applyProtection="1">
      <alignment horizontal="center" vertical="center" wrapText="1"/>
      <protection hidden="1"/>
    </xf>
    <xf numFmtId="0" fontId="5" fillId="6" borderId="11" xfId="0" applyFont="1" applyFill="1" applyBorder="1" applyAlignment="1" applyProtection="1">
      <alignment horizontal="left" vertical="center" wrapText="1"/>
      <protection hidden="1"/>
    </xf>
    <xf numFmtId="0" fontId="5" fillId="6" borderId="36" xfId="0" applyFont="1" applyFill="1" applyBorder="1" applyAlignment="1" applyProtection="1">
      <alignment horizontal="left" vertical="center" wrapText="1"/>
      <protection hidden="1"/>
    </xf>
    <xf numFmtId="0" fontId="6" fillId="7" borderId="12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/>
      <protection hidden="1"/>
    </xf>
    <xf numFmtId="0" fontId="6" fillId="0" borderId="13" xfId="0" applyFont="1" applyBorder="1" applyAlignment="1" applyProtection="1">
      <alignment horizontal="center"/>
      <protection hidden="1"/>
    </xf>
    <xf numFmtId="0" fontId="10" fillId="4" borderId="4" xfId="0" applyFont="1" applyFill="1" applyBorder="1" applyAlignment="1" applyProtection="1">
      <alignment horizontal="center" vertical="center"/>
      <protection hidden="1"/>
    </xf>
    <xf numFmtId="0" fontId="10" fillId="4" borderId="5" xfId="0" applyFont="1" applyFill="1" applyBorder="1" applyAlignment="1" applyProtection="1">
      <alignment horizontal="center" vertical="center"/>
      <protection hidden="1"/>
    </xf>
    <xf numFmtId="0" fontId="10" fillId="4" borderId="7" xfId="0" applyFont="1" applyFill="1" applyBorder="1" applyAlignment="1" applyProtection="1">
      <alignment horizontal="center" vertical="center"/>
      <protection hidden="1"/>
    </xf>
    <xf numFmtId="49" fontId="5" fillId="6" borderId="4" xfId="0" applyNumberFormat="1" applyFont="1" applyFill="1" applyBorder="1" applyAlignment="1" applyProtection="1">
      <alignment horizontal="left" vertical="center" wrapText="1"/>
      <protection hidden="1"/>
    </xf>
    <xf numFmtId="49" fontId="5" fillId="6" borderId="34" xfId="0" applyNumberFormat="1" applyFont="1" applyFill="1" applyBorder="1" applyAlignment="1" applyProtection="1">
      <alignment horizontal="left" vertical="center" wrapText="1"/>
      <protection hidden="1"/>
    </xf>
    <xf numFmtId="49" fontId="5" fillId="6" borderId="9" xfId="0" applyNumberFormat="1" applyFont="1" applyFill="1" applyBorder="1" applyAlignment="1" applyProtection="1">
      <alignment horizontal="left" vertical="center" wrapText="1"/>
      <protection hidden="1"/>
    </xf>
    <xf numFmtId="49" fontId="5" fillId="6" borderId="35" xfId="0" applyNumberFormat="1" applyFont="1" applyFill="1" applyBorder="1" applyAlignment="1" applyProtection="1">
      <alignment horizontal="left" vertical="center" wrapText="1"/>
      <protection hidden="1"/>
    </xf>
    <xf numFmtId="49" fontId="11" fillId="0" borderId="5" xfId="0" applyNumberFormat="1" applyFont="1" applyBorder="1" applyAlignment="1" applyProtection="1">
      <alignment horizontal="center" vertical="center"/>
      <protection hidden="1"/>
    </xf>
    <xf numFmtId="49" fontId="11" fillId="0" borderId="7" xfId="0" applyNumberFormat="1" applyFont="1" applyBorder="1" applyAlignment="1" applyProtection="1">
      <alignment horizontal="center" vertical="center"/>
      <protection hidden="1"/>
    </xf>
    <xf numFmtId="0" fontId="11" fillId="0" borderId="8" xfId="0" applyFont="1" applyBorder="1" applyAlignment="1" applyProtection="1">
      <alignment horizontal="center" vertical="center"/>
      <protection hidden="1"/>
    </xf>
    <xf numFmtId="0" fontId="11" fillId="0" borderId="10" xfId="0" applyFont="1" applyBorder="1" applyAlignment="1" applyProtection="1">
      <alignment horizontal="center" vertical="center"/>
      <protection hidden="1"/>
    </xf>
    <xf numFmtId="0" fontId="6" fillId="7" borderId="8" xfId="0" applyFont="1" applyFill="1" applyBorder="1" applyAlignment="1" applyProtection="1">
      <alignment horizontal="left" vertical="center"/>
      <protection locked="0"/>
    </xf>
    <xf numFmtId="0" fontId="6" fillId="7" borderId="10" xfId="0" applyFont="1" applyFill="1" applyBorder="1" applyAlignment="1" applyProtection="1">
      <alignment horizontal="left" vertical="center"/>
      <protection locked="0"/>
    </xf>
    <xf numFmtId="0" fontId="18" fillId="0" borderId="6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166" fontId="16" fillId="11" borderId="15" xfId="2" applyNumberFormat="1" applyFont="1" applyFill="1" applyBorder="1" applyAlignment="1" applyProtection="1">
      <alignment horizontal="center" vertical="center"/>
      <protection hidden="1"/>
    </xf>
    <xf numFmtId="0" fontId="5" fillId="6" borderId="9" xfId="0" applyFont="1" applyFill="1" applyBorder="1" applyAlignment="1" applyProtection="1">
      <alignment horizontal="left" vertical="center" wrapText="1"/>
      <protection hidden="1"/>
    </xf>
    <xf numFmtId="0" fontId="5" fillId="6" borderId="35" xfId="0" applyFont="1" applyFill="1" applyBorder="1" applyAlignment="1" applyProtection="1">
      <alignment horizontal="left" vertical="center" wrapText="1"/>
      <protection hidden="1"/>
    </xf>
    <xf numFmtId="0" fontId="6" fillId="0" borderId="8" xfId="0" applyFont="1" applyBorder="1" applyAlignment="1" applyProtection="1">
      <alignment horizontal="left" vertical="center"/>
      <protection hidden="1"/>
    </xf>
    <xf numFmtId="0" fontId="6" fillId="0" borderId="10" xfId="0" applyFont="1" applyBorder="1" applyAlignment="1" applyProtection="1">
      <alignment horizontal="left" vertical="center"/>
      <protection hidden="1"/>
    </xf>
    <xf numFmtId="0" fontId="6" fillId="0" borderId="8" xfId="0" applyFont="1" applyBorder="1" applyAlignment="1" applyProtection="1">
      <alignment horizontal="center"/>
      <protection hidden="1"/>
    </xf>
    <xf numFmtId="0" fontId="6" fillId="0" borderId="10" xfId="0" applyFont="1" applyBorder="1" applyAlignment="1" applyProtection="1">
      <alignment horizontal="center"/>
      <protection hidden="1"/>
    </xf>
    <xf numFmtId="0" fontId="6" fillId="0" borderId="8" xfId="0" applyFont="1" applyBorder="1" applyAlignment="1" applyProtection="1">
      <alignment vertical="center"/>
      <protection hidden="1"/>
    </xf>
    <xf numFmtId="0" fontId="6" fillId="0" borderId="10" xfId="0" applyFont="1" applyBorder="1" applyAlignment="1" applyProtection="1">
      <alignment vertical="center"/>
      <protection hidden="1"/>
    </xf>
  </cellXfs>
  <cellStyles count="6">
    <cellStyle name="Hipervínculo" xfId="3" builtinId="8"/>
    <cellStyle name="Millares" xfId="1" builtinId="3"/>
    <cellStyle name="Millares 2" xfId="4" xr:uid="{D118A680-255B-454E-86C7-50ED0C3DB58B}"/>
    <cellStyle name="Moneda" xfId="2" builtinId="4"/>
    <cellStyle name="Moneda 2" xfId="5" xr:uid="{7F154EEA-59D8-4E49-B630-538C5F2AF59B}"/>
    <cellStyle name="Normal" xfId="0" builtinId="0"/>
  </cellStyles>
  <dxfs count="49">
    <dxf>
      <numFmt numFmtId="30" formatCode="@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border diagonalUp="0" diagonalDown="0">
        <left/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0" formatCode="@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hair">
          <color auto="1"/>
        </left>
        <right/>
        <top style="thin">
          <color theme="0"/>
        </top>
        <bottom/>
        <vertical/>
        <horizontal/>
      </border>
    </dxf>
    <dxf>
      <border outline="0">
        <top style="medium">
          <color theme="0" tint="-0.34998626667073579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hair">
          <color auto="1"/>
        </left>
        <right/>
        <top style="thin">
          <color theme="0"/>
        </top>
        <bottom/>
        <vertical/>
        <horizontal/>
      </border>
    </dxf>
    <dxf>
      <border outline="0">
        <top style="medium">
          <color theme="0" tint="-0.34998626667073579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 style="hair">
          <color auto="1"/>
        </left>
        <right/>
        <top style="thin">
          <color theme="0"/>
        </top>
        <bottom/>
        <vertical/>
        <horizontal/>
      </border>
    </dxf>
    <dxf>
      <border outline="0">
        <top style="medium">
          <color theme="0" tint="-0.34998626667073579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/>
        <bottom/>
      </border>
    </dxf>
    <dxf>
      <font>
        <b/>
        <i val="0"/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4" tint="0.79998168889431442"/>
        </patternFill>
      </fill>
    </dxf>
    <dxf>
      <numFmt numFmtId="167" formatCode="[$USD]\ #,##0;\-[$USD]\ #,##0"/>
    </dxf>
    <dxf>
      <numFmt numFmtId="164" formatCode="_-&quot;$&quot;\ * #,##0_-;\-&quot;$&quot;\ * #,##0_-;_-&quot;$&quot;\ * &quot;-&quot;??_-;_-@_-"/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82551</xdr:colOff>
      <xdr:row>1</xdr:row>
      <xdr:rowOff>133351</xdr:rowOff>
    </xdr:from>
    <xdr:to>
      <xdr:col>0</xdr:col>
      <xdr:colOff>1390651</xdr:colOff>
      <xdr:row>3</xdr:row>
      <xdr:rowOff>84487</xdr:rowOff>
    </xdr:to>
    <xdr:pic>
      <xdr:nvPicPr>
        <xdr:cNvPr id="3" name="Gráfico 2">
          <a:extLst>
            <a:ext uri="{FF2B5EF4-FFF2-40B4-BE49-F238E27FC236}">
              <a16:creationId xmlns:a16="http://schemas.microsoft.com/office/drawing/2014/main" id="{3107D4F9-25B7-40EA-9CF9-B48A47ED8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1" y="330201"/>
          <a:ext cx="1308100" cy="344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10026</xdr:colOff>
      <xdr:row>19</xdr:row>
      <xdr:rowOff>170448</xdr:rowOff>
    </xdr:from>
    <xdr:to>
      <xdr:col>24</xdr:col>
      <xdr:colOff>28282</xdr:colOff>
      <xdr:row>22</xdr:row>
      <xdr:rowOff>2967</xdr:rowOff>
    </xdr:to>
    <xdr:sp macro="[0]!PPTO2" textlink="">
      <xdr:nvSpPr>
        <xdr:cNvPr id="2" name="Rectángulo 1">
          <a:extLst>
            <a:ext uri="{FF2B5EF4-FFF2-40B4-BE49-F238E27FC236}">
              <a16:creationId xmlns:a16="http://schemas.microsoft.com/office/drawing/2014/main" id="{BBC25A2C-C47F-446F-B0D6-6F84B8F3D02A}"/>
            </a:ext>
          </a:extLst>
        </xdr:cNvPr>
        <xdr:cNvSpPr/>
      </xdr:nvSpPr>
      <xdr:spPr>
        <a:xfrm>
          <a:off x="10547684" y="1794711"/>
          <a:ext cx="1000835" cy="404019"/>
        </a:xfrm>
        <a:prstGeom prst="rect">
          <a:avLst/>
        </a:prstGeom>
        <a:solidFill>
          <a:schemeClr val="accent1">
            <a:lumMod val="50000"/>
          </a:schemeClr>
        </a:solidFill>
        <a:ln w="28575"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/>
            <a:t>REGISTRAR</a:t>
          </a:r>
        </a:p>
      </xdr:txBody>
    </xdr:sp>
    <xdr:clientData/>
  </xdr:twoCellAnchor>
  <xdr:twoCellAnchor>
    <xdr:from>
      <xdr:col>1</xdr:col>
      <xdr:colOff>162278</xdr:colOff>
      <xdr:row>0</xdr:row>
      <xdr:rowOff>28222</xdr:rowOff>
    </xdr:from>
    <xdr:to>
      <xdr:col>3</xdr:col>
      <xdr:colOff>426156</xdr:colOff>
      <xdr:row>0</xdr:row>
      <xdr:rowOff>373058</xdr:rowOff>
    </xdr:to>
    <xdr:pic>
      <xdr:nvPicPr>
        <xdr:cNvPr id="4" name="Gráfico 2">
          <a:extLst>
            <a:ext uri="{FF2B5EF4-FFF2-40B4-BE49-F238E27FC236}">
              <a16:creationId xmlns:a16="http://schemas.microsoft.com/office/drawing/2014/main" id="{A4E4F1D8-0190-48EB-9CF9-562D0092E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056" y="28222"/>
          <a:ext cx="1308100" cy="344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117257</xdr:colOff>
      <xdr:row>0</xdr:row>
      <xdr:rowOff>74914</xdr:rowOff>
    </xdr:from>
    <xdr:to>
      <xdr:col>1</xdr:col>
      <xdr:colOff>720269</xdr:colOff>
      <xdr:row>0</xdr:row>
      <xdr:rowOff>449493</xdr:rowOff>
    </xdr:to>
    <xdr:sp macro="[0]!Borrar_Linea1" textlink="">
      <xdr:nvSpPr>
        <xdr:cNvPr id="2" name="Rectángulo 1">
          <a:extLst>
            <a:ext uri="{FF2B5EF4-FFF2-40B4-BE49-F238E27FC236}">
              <a16:creationId xmlns:a16="http://schemas.microsoft.com/office/drawing/2014/main" id="{39F6C9F1-4079-4E5D-9449-6CA257B446C3}"/>
            </a:ext>
          </a:extLst>
        </xdr:cNvPr>
        <xdr:cNvSpPr/>
      </xdr:nvSpPr>
      <xdr:spPr>
        <a:xfrm>
          <a:off x="117257" y="74914"/>
          <a:ext cx="2317512" cy="374579"/>
        </a:xfrm>
        <a:prstGeom prst="rect">
          <a:avLst/>
        </a:prstGeom>
        <a:solidFill>
          <a:schemeClr val="accent1">
            <a:lumMod val="50000"/>
          </a:schemeClr>
        </a:solidFill>
        <a:ln w="28575"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/>
            <a:t>ELIMINAR</a:t>
          </a:r>
          <a:r>
            <a:rPr lang="es-CO" sz="1100" b="1" baseline="0"/>
            <a:t> LINEA</a:t>
          </a:r>
          <a:endParaRPr lang="es-CO" sz="11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66675</xdr:rowOff>
    </xdr:from>
    <xdr:to>
      <xdr:col>2</xdr:col>
      <xdr:colOff>1054386</xdr:colOff>
      <xdr:row>0</xdr:row>
      <xdr:rowOff>441254</xdr:rowOff>
    </xdr:to>
    <xdr:sp macro="[0]!Borrar_Linea2" textlink="">
      <xdr:nvSpPr>
        <xdr:cNvPr id="2" name="Rectángulo 1">
          <a:extLst>
            <a:ext uri="{FF2B5EF4-FFF2-40B4-BE49-F238E27FC236}">
              <a16:creationId xmlns:a16="http://schemas.microsoft.com/office/drawing/2014/main" id="{05D74D10-5155-4059-A3F4-2A44D1AB09FD}"/>
            </a:ext>
          </a:extLst>
        </xdr:cNvPr>
        <xdr:cNvSpPr/>
      </xdr:nvSpPr>
      <xdr:spPr>
        <a:xfrm>
          <a:off x="76200" y="66675"/>
          <a:ext cx="2311686" cy="374579"/>
        </a:xfrm>
        <a:prstGeom prst="rect">
          <a:avLst/>
        </a:prstGeom>
        <a:solidFill>
          <a:schemeClr val="accent1">
            <a:lumMod val="50000"/>
          </a:schemeClr>
        </a:solidFill>
        <a:ln w="28575"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/>
            <a:t>ELIMINAR</a:t>
          </a:r>
          <a:r>
            <a:rPr lang="es-CO" sz="1100" b="1" baseline="0"/>
            <a:t> LINEA</a:t>
          </a:r>
          <a:endParaRPr lang="es-CO" sz="1100" b="1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1E99BB-8A68-4015-990F-362B6DB803EA}" name="ingreso" displayName="ingreso" ref="A1:F89" totalsRowShown="0" headerRowDxfId="41" dataDxfId="40" tableBorderDxfId="39">
  <autoFilter ref="A1:F89" xr:uid="{F91E99BB-8A68-4015-990F-362B6DB803EA}"/>
  <tableColumns count="6">
    <tableColumn id="1" xr3:uid="{282BF7F3-825D-4187-BBD4-A677F7EFDA39}" name="CLASE" dataDxfId="38"/>
    <tableColumn id="2" xr3:uid="{B575A6E7-B915-44A1-ADE1-A330F0347399}" name="GRUPO" dataDxfId="37"/>
    <tableColumn id="3" xr3:uid="{4960B12D-56E6-4AEC-A903-E551911BB8A9}" name="CUENTA" dataDxfId="36"/>
    <tableColumn id="4" xr3:uid="{4A8B54E9-0BDC-442A-BC2B-55B1D539BBBB}" name="SUBCUENTA" dataDxfId="35"/>
    <tableColumn id="5" xr3:uid="{C443218C-1153-4AF7-9860-C8A5A53348AF}" name="DESCRIPCIÓN" dataDxfId="34"/>
    <tableColumn id="6" xr3:uid="{43A19C29-3D90-45AB-B786-D9A3FCB132C7}" name="CUENTA3" dataDxfId="33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BF1732-316D-4C95-BBCC-5FA1FE5C1A4E}" name="gasto" displayName="gasto" ref="H1:M181" totalsRowShown="0" headerRowDxfId="32" dataDxfId="31" tableBorderDxfId="30">
  <tableColumns count="6">
    <tableColumn id="1" xr3:uid="{078776F0-9527-4571-AC2E-B588B47EF95F}" name="CLASE" dataDxfId="29"/>
    <tableColumn id="2" xr3:uid="{F9825ECB-8AD9-465A-B6C5-EBE9256F2615}" name="GRUPO" dataDxfId="28"/>
    <tableColumn id="3" xr3:uid="{C34383C6-5A03-4043-9876-66E074C28CF7}" name="CUENTA" dataDxfId="27"/>
    <tableColumn id="4" xr3:uid="{581DFFB1-3773-4CED-BBB7-23F3938C6992}" name="SUBCUENTA" dataDxfId="26"/>
    <tableColumn id="5" xr3:uid="{084D2B8B-F387-4BC3-B527-26D2C23FF949}" name="DESCRIPCIÓN" dataDxfId="25"/>
    <tableColumn id="6" xr3:uid="{22F244DA-EEF2-4137-8972-533F3B9708E0}" name="CUENTA3" dataDxfId="24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C7969F5-2596-4BD4-BE37-A530E3597E6C}" name="costos" displayName="costos" ref="O1:T184" totalsRowShown="0" headerRowDxfId="23" dataDxfId="22" tableBorderDxfId="21">
  <autoFilter ref="O1:T184" xr:uid="{4C7969F5-2596-4BD4-BE37-A530E3597E6C}"/>
  <tableColumns count="6">
    <tableColumn id="1" xr3:uid="{B2B4B93D-A3B5-48C3-88C6-1849198E9E66}" name="CLASE" dataDxfId="20"/>
    <tableColumn id="2" xr3:uid="{4C6DBE90-7709-47DB-A9A4-8B3D8CFF3F11}" name="GRUPO" dataDxfId="19"/>
    <tableColumn id="3" xr3:uid="{A2376CFA-ED4C-4BD4-A5BF-4756786165FF}" name="CUENTA" dataDxfId="18"/>
    <tableColumn id="4" xr3:uid="{DDC9AFCD-A3EE-4277-99B5-770BF0B593A4}" name="SUBCUENTA" dataDxfId="17"/>
    <tableColumn id="5" xr3:uid="{8B49F669-5867-4E6B-A726-95FB0E9D2C7F}" name="DESCRIPCIÓN" dataDxfId="16"/>
    <tableColumn id="6" xr3:uid="{F253BFFE-82D0-41C7-9A47-7EC75AA11D8D}" name="CUENTA3" dataDxfId="15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26640A0-B147-4613-A639-5BF9E3154D71}" name="empresas" displayName="empresas" ref="A1:D11" totalsRowShown="0" headerRowDxfId="14" tableBorderDxfId="13">
  <autoFilter ref="A1:D11" xr:uid="{426640A0-B147-4613-A639-5BF9E3154D71}"/>
  <tableColumns count="4">
    <tableColumn id="1" xr3:uid="{59425F22-9BAD-4B83-9297-891A81414CFC}" name="Descripción" dataDxfId="12"/>
    <tableColumn id="2" xr3:uid="{CA8C82E3-8EBA-49FF-B4BE-BE47376E739F}" name="Descripción2" dataDxfId="11"/>
    <tableColumn id="3" xr3:uid="{D034FD7A-8D2D-457D-8804-D8B06BE1B8A8}" name="Empresa" dataDxfId="10"/>
    <tableColumn id="4" xr3:uid="{CB912E7D-FEFE-409A-865A-3E32DFF48950}" name="NIT" dataDxfId="9"/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C45C163-18B2-416D-976D-5353D9B289A9}" name="C_O" displayName="C_O" ref="F1:G35" totalsRowShown="0" headerRowDxfId="8" dataDxfId="7" tableBorderDxfId="6">
  <autoFilter ref="F1:G35" xr:uid="{0C45C163-18B2-416D-976D-5353D9B289A9}"/>
  <tableColumns count="2">
    <tableColumn id="1" xr3:uid="{0CBA3201-D4DD-4484-8498-740D1A24166C}" name="Centro de Operación" dataDxfId="5"/>
    <tableColumn id="2" xr3:uid="{420A7C88-1496-4744-8640-5D5A8730E88A}" name="Codigo" dataDxfId="4"/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10ACD7C-7511-40E7-BBA2-F12449347AAE}" name="CECO" displayName="CECO" ref="A20:B98" totalsRowShown="0" headerRowDxfId="3" tableBorderDxfId="2">
  <autoFilter ref="A20:B98" xr:uid="{110ACD7C-7511-40E7-BBA2-F12449347AAE}"/>
  <tableColumns count="2">
    <tableColumn id="1" xr3:uid="{F0B0AB77-4F46-4687-81CD-1EB8909E9AEC}" name="CENTRO DE COSTO" dataDxfId="1"/>
    <tableColumn id="2" xr3:uid="{C1493225-318D-406F-A7FC-47DD761599F7}" name="COD CENTRO DE COSTO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9EC5B-0D34-47A3-ABD5-0256847F96F0}">
  <sheetPr>
    <tabColor rgb="FFFFFF00"/>
  </sheetPr>
  <dimension ref="A1:D17"/>
  <sheetViews>
    <sheetView showGridLines="0" topLeftCell="A19" workbookViewId="0">
      <selection activeCell="B8" sqref="B8"/>
    </sheetView>
  </sheetViews>
  <sheetFormatPr baseColWidth="10" defaultColWidth="21.1796875" defaultRowHeight="14.5" x14ac:dyDescent="0.35"/>
  <cols>
    <col min="1" max="1" width="21.1796875" style="87"/>
    <col min="2" max="2" width="58.7265625" style="87" customWidth="1"/>
    <col min="3" max="3" width="24" style="87" customWidth="1"/>
    <col min="4" max="16384" width="21.1796875" style="87"/>
  </cols>
  <sheetData>
    <row r="1" spans="1:4" ht="15.5" thickTop="1" thickBot="1" x14ac:dyDescent="0.4">
      <c r="A1" s="105"/>
      <c r="B1" s="97" t="s">
        <v>1020</v>
      </c>
      <c r="C1" s="82" t="s">
        <v>1021</v>
      </c>
      <c r="D1" s="83" t="s">
        <v>1026</v>
      </c>
    </row>
    <row r="2" spans="1:4" ht="15.5" thickTop="1" thickBot="1" x14ac:dyDescent="0.4">
      <c r="A2" s="106"/>
      <c r="B2" s="98"/>
      <c r="C2" s="84" t="s">
        <v>1022</v>
      </c>
      <c r="D2" s="85">
        <v>2</v>
      </c>
    </row>
    <row r="3" spans="1:4" ht="15.5" thickTop="1" thickBot="1" x14ac:dyDescent="0.4">
      <c r="A3" s="106"/>
      <c r="B3" s="98"/>
      <c r="C3" s="84" t="s">
        <v>1023</v>
      </c>
      <c r="D3" s="86">
        <v>45419</v>
      </c>
    </row>
    <row r="4" spans="1:4" ht="17.149999999999999" customHeight="1" thickTop="1" thickBot="1" x14ac:dyDescent="0.4">
      <c r="A4" s="106"/>
      <c r="B4" s="98"/>
      <c r="C4" s="84" t="s">
        <v>1024</v>
      </c>
      <c r="D4" s="86">
        <v>45534</v>
      </c>
    </row>
    <row r="5" spans="1:4" ht="15.5" thickTop="1" thickBot="1" x14ac:dyDescent="0.4">
      <c r="A5" s="107"/>
      <c r="B5" s="99"/>
      <c r="C5" s="100" t="s">
        <v>1025</v>
      </c>
      <c r="D5" s="101"/>
    </row>
    <row r="6" spans="1:4" ht="15" thickTop="1" x14ac:dyDescent="0.35"/>
    <row r="7" spans="1:4" x14ac:dyDescent="0.35">
      <c r="A7" s="88" t="s">
        <v>1016</v>
      </c>
    </row>
    <row r="8" spans="1:4" x14ac:dyDescent="0.35">
      <c r="A8" s="89" t="s">
        <v>1001</v>
      </c>
      <c r="B8" s="89" t="s">
        <v>1002</v>
      </c>
      <c r="C8" s="102" t="s">
        <v>1003</v>
      </c>
      <c r="D8" s="102"/>
    </row>
    <row r="9" spans="1:4" x14ac:dyDescent="0.35">
      <c r="A9" s="89">
        <v>1</v>
      </c>
      <c r="B9" s="90">
        <v>45419</v>
      </c>
      <c r="C9" s="96" t="s">
        <v>1004</v>
      </c>
      <c r="D9" s="96"/>
    </row>
    <row r="10" spans="1:4" ht="29.15" customHeight="1" x14ac:dyDescent="0.35">
      <c r="A10" s="89">
        <v>2</v>
      </c>
      <c r="B10" s="95">
        <v>45534</v>
      </c>
      <c r="C10" s="108" t="s">
        <v>1028</v>
      </c>
      <c r="D10" s="108"/>
    </row>
    <row r="11" spans="1:4" x14ac:dyDescent="0.35">
      <c r="A11" s="92"/>
    </row>
    <row r="12" spans="1:4" x14ac:dyDescent="0.35">
      <c r="A12" s="88" t="s">
        <v>1017</v>
      </c>
    </row>
    <row r="13" spans="1:4" x14ac:dyDescent="0.35">
      <c r="A13" s="89" t="s">
        <v>1005</v>
      </c>
      <c r="B13" s="89" t="s">
        <v>1006</v>
      </c>
      <c r="C13" s="102" t="s">
        <v>1007</v>
      </c>
      <c r="D13" s="102"/>
    </row>
    <row r="14" spans="1:4" x14ac:dyDescent="0.35">
      <c r="A14" s="103" t="s">
        <v>1008</v>
      </c>
      <c r="B14" s="91" t="s">
        <v>1009</v>
      </c>
      <c r="C14" s="96" t="s">
        <v>1010</v>
      </c>
      <c r="D14" s="96"/>
    </row>
    <row r="15" spans="1:4" x14ac:dyDescent="0.35">
      <c r="A15" s="104"/>
      <c r="B15" s="91" t="s">
        <v>1009</v>
      </c>
      <c r="C15" s="96" t="s">
        <v>1011</v>
      </c>
      <c r="D15" s="96"/>
    </row>
    <row r="16" spans="1:4" x14ac:dyDescent="0.35">
      <c r="A16" s="93" t="s">
        <v>1012</v>
      </c>
      <c r="B16" s="94" t="s">
        <v>1013</v>
      </c>
      <c r="C16" s="96" t="s">
        <v>1018</v>
      </c>
      <c r="D16" s="96"/>
    </row>
    <row r="17" spans="1:4" x14ac:dyDescent="0.35">
      <c r="A17" s="93" t="s">
        <v>1014</v>
      </c>
      <c r="B17" s="94" t="s">
        <v>1015</v>
      </c>
      <c r="C17" s="96" t="s">
        <v>1019</v>
      </c>
      <c r="D17" s="96"/>
    </row>
  </sheetData>
  <mergeCells count="12">
    <mergeCell ref="A14:A15"/>
    <mergeCell ref="C14:D14"/>
    <mergeCell ref="C15:D15"/>
    <mergeCell ref="C16:D16"/>
    <mergeCell ref="A1:A5"/>
    <mergeCell ref="C10:D10"/>
    <mergeCell ref="C17:D17"/>
    <mergeCell ref="B1:B5"/>
    <mergeCell ref="C5:D5"/>
    <mergeCell ref="C8:D8"/>
    <mergeCell ref="C9:D9"/>
    <mergeCell ref="C13:D1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F693A-A48F-4157-8E26-E306AF32737C}">
  <sheetPr codeName="Hoja1"/>
  <dimension ref="A1:AO33"/>
  <sheetViews>
    <sheetView showGridLines="0" showRowColHeaders="0" tabSelected="1" topLeftCell="A7" zoomScale="90" zoomScaleNormal="90" workbookViewId="0">
      <selection activeCell="U22" sqref="U22"/>
    </sheetView>
  </sheetViews>
  <sheetFormatPr baseColWidth="10" defaultColWidth="0" defaultRowHeight="0" customHeight="1" zeroHeight="1" x14ac:dyDescent="0.35"/>
  <cols>
    <col min="1" max="1" width="3.26953125" style="4" customWidth="1"/>
    <col min="2" max="27" width="7.453125" style="4" customWidth="1"/>
    <col min="28" max="28" width="3.26953125" style="4" customWidth="1"/>
    <col min="29" max="41" width="7.26953125" style="4" hidden="1" customWidth="1"/>
    <col min="42" max="16384" width="7.7265625" style="4" hidden="1"/>
  </cols>
  <sheetData>
    <row r="1" spans="2:27" s="12" customFormat="1" ht="33.75" customHeight="1" x14ac:dyDescent="0.35">
      <c r="B1" s="135" t="s">
        <v>1027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7"/>
    </row>
    <row r="2" spans="2:27" ht="8.15" customHeight="1" thickBot="1" x14ac:dyDescent="0.5"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"/>
    </row>
    <row r="3" spans="2:27" s="12" customFormat="1" ht="18.75" customHeight="1" thickBot="1" x14ac:dyDescent="0.4">
      <c r="B3" s="176" t="s">
        <v>0</v>
      </c>
      <c r="C3" s="177"/>
      <c r="D3" s="177"/>
      <c r="E3" s="177"/>
      <c r="F3" s="177"/>
      <c r="G3" s="178"/>
      <c r="I3" s="141" t="s">
        <v>47</v>
      </c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3"/>
      <c r="AA3" s="62"/>
    </row>
    <row r="4" spans="2:27" s="68" customFormat="1" ht="20.149999999999999" customHeight="1" thickBot="1" x14ac:dyDescent="0.35">
      <c r="B4" s="179" t="s">
        <v>1</v>
      </c>
      <c r="C4" s="180"/>
      <c r="D4" s="183" t="s">
        <v>750</v>
      </c>
      <c r="E4" s="183"/>
      <c r="F4" s="183"/>
      <c r="G4" s="184"/>
      <c r="H4" s="63"/>
      <c r="I4" s="64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6"/>
      <c r="AA4" s="67"/>
    </row>
    <row r="5" spans="2:27" s="68" customFormat="1" ht="20.149999999999999" customHeight="1" thickBot="1" x14ac:dyDescent="0.35">
      <c r="B5" s="181" t="s">
        <v>2</v>
      </c>
      <c r="C5" s="182"/>
      <c r="D5" s="185">
        <v>2025</v>
      </c>
      <c r="E5" s="185"/>
      <c r="F5" s="185"/>
      <c r="G5" s="186"/>
      <c r="I5" s="165" t="s">
        <v>973</v>
      </c>
      <c r="J5" s="166"/>
      <c r="K5" s="166"/>
      <c r="L5" s="166"/>
      <c r="M5" s="166"/>
      <c r="N5" s="166"/>
      <c r="O5" s="166"/>
      <c r="P5" s="166"/>
      <c r="Q5" s="166" t="s">
        <v>14</v>
      </c>
      <c r="R5" s="166"/>
      <c r="S5" s="151" t="s">
        <v>982</v>
      </c>
      <c r="T5" s="152"/>
      <c r="U5" s="163" t="s">
        <v>16</v>
      </c>
      <c r="V5" s="163"/>
      <c r="W5" s="163" t="s">
        <v>17</v>
      </c>
      <c r="X5" s="163"/>
      <c r="Y5" s="151" t="s">
        <v>983</v>
      </c>
      <c r="Z5" s="152"/>
      <c r="AA5" s="67"/>
    </row>
    <row r="6" spans="2:27" s="68" customFormat="1" ht="20.149999999999999" customHeight="1" x14ac:dyDescent="0.3">
      <c r="B6" s="181" t="s">
        <v>3</v>
      </c>
      <c r="C6" s="182"/>
      <c r="D6" s="187" t="s">
        <v>12</v>
      </c>
      <c r="E6" s="187"/>
      <c r="F6" s="187"/>
      <c r="G6" s="188"/>
      <c r="H6" s="69" t="str">
        <f>VLOOKUP(D6,empresas[],2,0)</f>
        <v>SERAMBIENTAL</v>
      </c>
      <c r="I6" s="114" t="s">
        <v>1029</v>
      </c>
      <c r="J6" s="115"/>
      <c r="K6" s="115"/>
      <c r="L6" s="115"/>
      <c r="M6" s="115"/>
      <c r="N6" s="115"/>
      <c r="O6" s="115"/>
      <c r="P6" s="116"/>
      <c r="Q6" s="117">
        <v>8</v>
      </c>
      <c r="R6" s="118"/>
      <c r="S6" s="127">
        <v>130000</v>
      </c>
      <c r="T6" s="128"/>
      <c r="U6" s="153">
        <f t="shared" ref="U6:U15" si="0">+Q6*S6</f>
        <v>1040000</v>
      </c>
      <c r="V6" s="164"/>
      <c r="W6" s="127" t="s">
        <v>18</v>
      </c>
      <c r="X6" s="128"/>
      <c r="Y6" s="153">
        <f>IFERROR(IF($D$15="USD",(U6*(1+VLOOKUP(W6,DATOS!$D$40:$E$42,2,0))*DATOS!$E$46),IF(Plantilla!$D$15="COP",U6*(1+VLOOKUP(W6,DATOS!$D$40:$E$42,2,0)),"")),"")</f>
        <v>1121224</v>
      </c>
      <c r="Z6" s="154"/>
      <c r="AA6" s="67"/>
    </row>
    <row r="7" spans="2:27" s="68" customFormat="1" ht="20.149999999999999" customHeight="1" x14ac:dyDescent="0.3">
      <c r="B7" s="181" t="s">
        <v>974</v>
      </c>
      <c r="C7" s="182"/>
      <c r="D7" s="167" t="s">
        <v>788</v>
      </c>
      <c r="E7" s="167"/>
      <c r="F7" s="167"/>
      <c r="G7" s="168"/>
      <c r="I7" s="114"/>
      <c r="J7" s="115"/>
      <c r="K7" s="115"/>
      <c r="L7" s="115"/>
      <c r="M7" s="115"/>
      <c r="N7" s="115"/>
      <c r="O7" s="115"/>
      <c r="P7" s="116"/>
      <c r="Q7" s="117"/>
      <c r="R7" s="118"/>
      <c r="S7" s="124"/>
      <c r="T7" s="125"/>
      <c r="U7" s="122">
        <f t="shared" si="0"/>
        <v>0</v>
      </c>
      <c r="V7" s="126"/>
      <c r="W7" s="127"/>
      <c r="X7" s="128"/>
      <c r="Y7" s="122" t="str">
        <f>IFERROR(IF($D$15="USD",(U7*(1+VLOOKUP(W7,DATOS!$D$40:$E$42,2,0))*DATOS!$E$46),IF(Plantilla!$D$15="COP",U7*(1+VLOOKUP(W7,DATOS!$D$40:$E$42,2,0)),"")),"")</f>
        <v/>
      </c>
      <c r="Z7" s="123"/>
      <c r="AA7" s="67"/>
    </row>
    <row r="8" spans="2:27" s="68" customFormat="1" ht="20.149999999999999" customHeight="1" x14ac:dyDescent="0.3">
      <c r="B8" s="181" t="s">
        <v>4</v>
      </c>
      <c r="C8" s="182"/>
      <c r="D8" s="144" t="str">
        <f>IFERROR(VLOOKUP(D9,C_O[],2,0),"")</f>
        <v>101</v>
      </c>
      <c r="E8" s="145"/>
      <c r="F8" s="145"/>
      <c r="G8" s="146"/>
      <c r="I8" s="114"/>
      <c r="J8" s="115"/>
      <c r="K8" s="115"/>
      <c r="L8" s="115"/>
      <c r="M8" s="115"/>
      <c r="N8" s="115"/>
      <c r="O8" s="115"/>
      <c r="P8" s="116"/>
      <c r="Q8" s="117"/>
      <c r="R8" s="118"/>
      <c r="S8" s="124"/>
      <c r="T8" s="125"/>
      <c r="U8" s="122">
        <f t="shared" si="0"/>
        <v>0</v>
      </c>
      <c r="V8" s="126"/>
      <c r="W8" s="127"/>
      <c r="X8" s="128"/>
      <c r="Y8" s="122" t="str">
        <f>IFERROR(IF($D$15="USD",(U8*(1+VLOOKUP(W8,DATOS!$D$40:$E$42,2,0))*DATOS!$E$46),IF(Plantilla!$D$15="COP",U8*(1+VLOOKUP(W8,DATOS!$D$40:$E$42,2,0)),"")),"")</f>
        <v/>
      </c>
      <c r="Z8" s="123"/>
      <c r="AA8" s="67"/>
    </row>
    <row r="9" spans="2:27" s="68" customFormat="1" ht="20.149999999999999" customHeight="1" x14ac:dyDescent="0.3">
      <c r="B9" s="193" t="s">
        <v>5</v>
      </c>
      <c r="C9" s="194"/>
      <c r="D9" s="167" t="s">
        <v>715</v>
      </c>
      <c r="E9" s="167"/>
      <c r="F9" s="167"/>
      <c r="G9" s="168"/>
      <c r="I9" s="114"/>
      <c r="J9" s="115"/>
      <c r="K9" s="115"/>
      <c r="L9" s="115"/>
      <c r="M9" s="115"/>
      <c r="N9" s="115"/>
      <c r="O9" s="115"/>
      <c r="P9" s="116"/>
      <c r="Q9" s="117"/>
      <c r="R9" s="118"/>
      <c r="S9" s="124"/>
      <c r="T9" s="125"/>
      <c r="U9" s="122">
        <f t="shared" si="0"/>
        <v>0</v>
      </c>
      <c r="V9" s="126"/>
      <c r="W9" s="127"/>
      <c r="X9" s="128"/>
      <c r="Y9" s="122" t="str">
        <f>IFERROR(IF($D$15="USD",(U9*(1+VLOOKUP(W9,DATOS!$D$40:$E$42,2,0))*DATOS!$E$46),IF(Plantilla!$D$15="COP",U9*(1+VLOOKUP(W9,DATOS!$D$40:$E$42,2,0)),"")),"")</f>
        <v/>
      </c>
      <c r="Z9" s="123"/>
      <c r="AA9" s="67"/>
    </row>
    <row r="10" spans="2:27" s="68" customFormat="1" ht="20.149999999999999" customHeight="1" x14ac:dyDescent="0.3">
      <c r="B10" s="193" t="s">
        <v>6</v>
      </c>
      <c r="C10" s="194"/>
      <c r="D10" s="187" t="s">
        <v>771</v>
      </c>
      <c r="E10" s="187"/>
      <c r="F10" s="197"/>
      <c r="G10" s="198"/>
      <c r="I10" s="114"/>
      <c r="J10" s="115"/>
      <c r="K10" s="115"/>
      <c r="L10" s="115"/>
      <c r="M10" s="115"/>
      <c r="N10" s="115"/>
      <c r="O10" s="115"/>
      <c r="P10" s="116"/>
      <c r="Q10" s="117"/>
      <c r="R10" s="118"/>
      <c r="S10" s="124"/>
      <c r="T10" s="125"/>
      <c r="U10" s="122">
        <f t="shared" si="0"/>
        <v>0</v>
      </c>
      <c r="V10" s="126"/>
      <c r="W10" s="127"/>
      <c r="X10" s="128"/>
      <c r="Y10" s="122" t="str">
        <f>IFERROR(IF($D$15="USD",(U10*(1+VLOOKUP(W10,DATOS!$D$40:$E$42,2,0))*DATOS!$E$46),IF(Plantilla!$D$15="COP",U10*(1+VLOOKUP(W10,DATOS!$D$40:$E$42,2,0)),"")),"")</f>
        <v/>
      </c>
      <c r="Z10" s="123"/>
      <c r="AA10" s="67"/>
    </row>
    <row r="11" spans="2:27" s="68" customFormat="1" ht="20.149999999999999" customHeight="1" x14ac:dyDescent="0.3">
      <c r="B11" s="181" t="s">
        <v>7</v>
      </c>
      <c r="C11" s="182"/>
      <c r="D11" s="195">
        <f>IFERROR(IF(D10="INGRESO",VLOOKUP(D12,CUENTAS!E:F,2,0),IF(D10="ADMINISTRATIVO",VLOOKUP(D12,CUENTAS!L:M,2,0),IF(D10="OPERATIVO",VLOOKUP(D12,CUENTAS!S:T,2,0),""))),"")</f>
        <v>51111905</v>
      </c>
      <c r="E11" s="195"/>
      <c r="F11" s="195"/>
      <c r="G11" s="196"/>
      <c r="I11" s="114"/>
      <c r="J11" s="115"/>
      <c r="K11" s="115"/>
      <c r="L11" s="115"/>
      <c r="M11" s="115"/>
      <c r="N11" s="115"/>
      <c r="O11" s="115"/>
      <c r="P11" s="116"/>
      <c r="Q11" s="117"/>
      <c r="R11" s="118"/>
      <c r="S11" s="124"/>
      <c r="T11" s="125"/>
      <c r="U11" s="122">
        <f t="shared" si="0"/>
        <v>0</v>
      </c>
      <c r="V11" s="126"/>
      <c r="W11" s="127"/>
      <c r="X11" s="128"/>
      <c r="Y11" s="122" t="str">
        <f>IFERROR(IF($D$15="USD",(U11*(1+VLOOKUP(W11,DATOS!$D$40:$E$42,2,0))*DATOS!$E$46),IF(Plantilla!$D$15="COP",U11*(1+VLOOKUP(W11,DATOS!$D$40:$E$42,2,0)),"")),"")</f>
        <v/>
      </c>
      <c r="Z11" s="123"/>
      <c r="AA11" s="67"/>
    </row>
    <row r="12" spans="2:27" s="68" customFormat="1" ht="20.149999999999999" customHeight="1" x14ac:dyDescent="0.3">
      <c r="B12" s="193" t="s">
        <v>8</v>
      </c>
      <c r="C12" s="194"/>
      <c r="D12" s="167" t="s">
        <v>365</v>
      </c>
      <c r="E12" s="167"/>
      <c r="F12" s="167"/>
      <c r="G12" s="168"/>
      <c r="I12" s="114"/>
      <c r="J12" s="115"/>
      <c r="K12" s="115"/>
      <c r="L12" s="115"/>
      <c r="M12" s="115"/>
      <c r="N12" s="115"/>
      <c r="O12" s="115"/>
      <c r="P12" s="116"/>
      <c r="Q12" s="117"/>
      <c r="R12" s="118"/>
      <c r="S12" s="124"/>
      <c r="T12" s="125"/>
      <c r="U12" s="122">
        <f t="shared" si="0"/>
        <v>0</v>
      </c>
      <c r="V12" s="126"/>
      <c r="W12" s="127"/>
      <c r="X12" s="128"/>
      <c r="Y12" s="122" t="str">
        <f>IFERROR(IF($D$15="USD",(U12*(1+VLOOKUP(W12,DATOS!$D$40:$E$42,2,0))*DATOS!$E$46),IF(Plantilla!$D$15="COP",U12*(1+VLOOKUP(W12,DATOS!$D$40:$E$42,2,0)),"")),"")</f>
        <v/>
      </c>
      <c r="Z12" s="123"/>
      <c r="AA12" s="67"/>
    </row>
    <row r="13" spans="2:27" s="68" customFormat="1" ht="20.149999999999999" customHeight="1" x14ac:dyDescent="0.3">
      <c r="B13" s="181" t="s">
        <v>9</v>
      </c>
      <c r="C13" s="182"/>
      <c r="D13" s="199" t="str">
        <f>IFERROR(VLOOKUP(D14,CECO[],2,0),"")</f>
        <v>010101</v>
      </c>
      <c r="E13" s="199"/>
      <c r="F13" s="199"/>
      <c r="G13" s="200"/>
      <c r="I13" s="114"/>
      <c r="J13" s="115"/>
      <c r="K13" s="115"/>
      <c r="L13" s="115"/>
      <c r="M13" s="115"/>
      <c r="N13" s="115"/>
      <c r="O13" s="115"/>
      <c r="P13" s="116"/>
      <c r="Q13" s="117"/>
      <c r="R13" s="118"/>
      <c r="S13" s="124"/>
      <c r="T13" s="125"/>
      <c r="U13" s="122">
        <f t="shared" si="0"/>
        <v>0</v>
      </c>
      <c r="V13" s="126"/>
      <c r="W13" s="127"/>
      <c r="X13" s="128"/>
      <c r="Y13" s="122" t="str">
        <f>IFERROR(IF($D$15="USD",(U13*(1+VLOOKUP(W13,DATOS!$D$40:$E$42,2,0))*DATOS!$E$46),IF(Plantilla!$D$15="COP",U13*(1+VLOOKUP(W13,DATOS!$D$40:$E$42,2,0)),"")),"")</f>
        <v/>
      </c>
      <c r="Z13" s="123"/>
      <c r="AA13" s="67"/>
    </row>
    <row r="14" spans="2:27" s="68" customFormat="1" ht="20.149999999999999" customHeight="1" x14ac:dyDescent="0.3">
      <c r="B14" s="193" t="s">
        <v>10</v>
      </c>
      <c r="C14" s="194"/>
      <c r="D14" s="167" t="s">
        <v>788</v>
      </c>
      <c r="E14" s="167"/>
      <c r="F14" s="167"/>
      <c r="G14" s="168"/>
      <c r="I14" s="114"/>
      <c r="J14" s="115"/>
      <c r="K14" s="115"/>
      <c r="L14" s="115"/>
      <c r="M14" s="115"/>
      <c r="N14" s="115"/>
      <c r="O14" s="115"/>
      <c r="P14" s="116"/>
      <c r="Q14" s="117"/>
      <c r="R14" s="118"/>
      <c r="S14" s="124"/>
      <c r="T14" s="125"/>
      <c r="U14" s="122">
        <f t="shared" si="0"/>
        <v>0</v>
      </c>
      <c r="V14" s="126"/>
      <c r="W14" s="127"/>
      <c r="X14" s="128"/>
      <c r="Y14" s="122" t="str">
        <f>IFERROR(IF($D$15="USD",(U14*(1+VLOOKUP(W14,DATOS!$D$40:$E$42,2,0))*DATOS!$E$46),IF(Plantilla!$D$15="COP",U14*(1+VLOOKUP(W14,DATOS!$D$40:$E$42,2,0)),"")),"")</f>
        <v/>
      </c>
      <c r="Z14" s="123"/>
      <c r="AA14" s="67"/>
    </row>
    <row r="15" spans="2:27" ht="20.149999999999999" customHeight="1" thickBot="1" x14ac:dyDescent="0.5">
      <c r="B15" s="171" t="s">
        <v>978</v>
      </c>
      <c r="C15" s="172"/>
      <c r="D15" s="173" t="s">
        <v>980</v>
      </c>
      <c r="E15" s="173"/>
      <c r="F15" s="174"/>
      <c r="G15" s="175"/>
      <c r="H15" s="1"/>
      <c r="I15" s="114"/>
      <c r="J15" s="115"/>
      <c r="K15" s="115"/>
      <c r="L15" s="115"/>
      <c r="M15" s="115"/>
      <c r="N15" s="115"/>
      <c r="O15" s="115"/>
      <c r="P15" s="116"/>
      <c r="Q15" s="117"/>
      <c r="R15" s="118"/>
      <c r="S15" s="119"/>
      <c r="T15" s="120"/>
      <c r="U15" s="109">
        <f t="shared" si="0"/>
        <v>0</v>
      </c>
      <c r="V15" s="121"/>
      <c r="W15" s="119"/>
      <c r="X15" s="120"/>
      <c r="Y15" s="109" t="str">
        <f>IFERROR(IF($D$15="USD",(U15*(1+VLOOKUP(W15,DATOS!$D$40:$E$42,2,0))*DATOS!$E$46),IF(Plantilla!$D$15="COP",U15*(1+VLOOKUP(W15,DATOS!$D$40:$E$42,2,0)),"")),"")</f>
        <v/>
      </c>
      <c r="Z15" s="110"/>
      <c r="AA15" s="3"/>
    </row>
    <row r="16" spans="2:27" ht="20.149999999999999" customHeight="1" x14ac:dyDescent="0.45">
      <c r="B16" s="2"/>
      <c r="H16" s="1"/>
      <c r="I16" s="70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113" t="s">
        <v>972</v>
      </c>
      <c r="V16" s="113"/>
      <c r="W16" s="113"/>
      <c r="X16" s="113"/>
      <c r="Y16" s="111">
        <f>SUM(Y6:Z15)</f>
        <v>1121224</v>
      </c>
      <c r="Z16" s="112"/>
      <c r="AA16" s="3"/>
    </row>
    <row r="17" spans="2:27" ht="20.149999999999999" customHeight="1" thickBot="1" x14ac:dyDescent="0.5">
      <c r="B17" s="2"/>
      <c r="C17" s="170" t="s">
        <v>969</v>
      </c>
      <c r="D17" s="170"/>
      <c r="E17" s="170"/>
      <c r="F17" s="169">
        <f>COUNT(PPTO!W:W)</f>
        <v>0</v>
      </c>
      <c r="G17" s="169"/>
      <c r="H17" s="1"/>
      <c r="I17" s="5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 s="1"/>
      <c r="Z17" s="3"/>
      <c r="AA17" s="3"/>
    </row>
    <row r="18" spans="2:27" ht="20.149999999999999" customHeight="1" x14ac:dyDescent="0.45">
      <c r="B18" s="2"/>
      <c r="C18" s="170" t="s">
        <v>970</v>
      </c>
      <c r="D18" s="170"/>
      <c r="E18" s="170"/>
      <c r="F18" s="192">
        <f>SUM(PPTO!W:W)</f>
        <v>0</v>
      </c>
      <c r="G18" s="192"/>
      <c r="H18" s="1"/>
      <c r="I18" s="155" t="s">
        <v>19</v>
      </c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 t="s">
        <v>20</v>
      </c>
      <c r="X18" s="160"/>
      <c r="Z18" s="47"/>
      <c r="AA18" s="3"/>
    </row>
    <row r="19" spans="2:27" ht="20.149999999999999" customHeight="1" thickBot="1" x14ac:dyDescent="0.5">
      <c r="B19" s="189" t="s">
        <v>977</v>
      </c>
      <c r="C19" s="190"/>
      <c r="D19" s="190"/>
      <c r="E19" s="190"/>
      <c r="F19" s="190"/>
      <c r="G19" s="190"/>
      <c r="H19" s="191"/>
      <c r="I19" s="157" t="s">
        <v>1030</v>
      </c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9"/>
      <c r="W19" s="161">
        <v>12</v>
      </c>
      <c r="X19" s="162"/>
      <c r="Y19" s="48" t="str">
        <f>IF(COUNTA(I22:T22)&lt;&gt;W19,"X","")</f>
        <v/>
      </c>
      <c r="Z19" s="47"/>
      <c r="AA19" s="3"/>
    </row>
    <row r="20" spans="2:27" ht="20.149999999999999" customHeight="1" thickBot="1" x14ac:dyDescent="0.5">
      <c r="B20" s="189"/>
      <c r="C20" s="190"/>
      <c r="D20" s="190"/>
      <c r="E20" s="190"/>
      <c r="F20" s="190"/>
      <c r="G20" s="190"/>
      <c r="H20" s="191"/>
      <c r="I20" s="49"/>
      <c r="Z20" s="47"/>
      <c r="AA20" s="3"/>
    </row>
    <row r="21" spans="2:27" ht="20.149999999999999" customHeight="1" x14ac:dyDescent="0.45">
      <c r="B21" s="189"/>
      <c r="C21" s="190"/>
      <c r="D21" s="190"/>
      <c r="E21" s="190"/>
      <c r="F21" s="190"/>
      <c r="G21" s="190"/>
      <c r="H21" s="191"/>
      <c r="I21" s="54" t="s">
        <v>21</v>
      </c>
      <c r="J21" s="55" t="s">
        <v>22</v>
      </c>
      <c r="K21" s="55" t="s">
        <v>23</v>
      </c>
      <c r="L21" s="55" t="s">
        <v>24</v>
      </c>
      <c r="M21" s="55" t="s">
        <v>25</v>
      </c>
      <c r="N21" s="55" t="s">
        <v>26</v>
      </c>
      <c r="O21" s="55" t="s">
        <v>27</v>
      </c>
      <c r="P21" s="55" t="s">
        <v>28</v>
      </c>
      <c r="Q21" s="55" t="s">
        <v>29</v>
      </c>
      <c r="R21" s="55" t="s">
        <v>30</v>
      </c>
      <c r="S21" s="55" t="s">
        <v>31</v>
      </c>
      <c r="T21" s="56" t="s">
        <v>32</v>
      </c>
      <c r="Z21" s="47"/>
      <c r="AA21" s="3"/>
    </row>
    <row r="22" spans="2:27" ht="20.149999999999999" customHeight="1" thickBot="1" x14ac:dyDescent="0.5">
      <c r="B22" s="2"/>
      <c r="I22" s="43" t="s">
        <v>1031</v>
      </c>
      <c r="J22" s="44" t="s">
        <v>1031</v>
      </c>
      <c r="K22" s="44" t="s">
        <v>1031</v>
      </c>
      <c r="L22" s="44" t="s">
        <v>1031</v>
      </c>
      <c r="M22" s="44" t="s">
        <v>1031</v>
      </c>
      <c r="N22" s="44" t="s">
        <v>1031</v>
      </c>
      <c r="O22" s="44" t="s">
        <v>1031</v>
      </c>
      <c r="P22" s="44" t="s">
        <v>1031</v>
      </c>
      <c r="Q22" s="44" t="s">
        <v>1031</v>
      </c>
      <c r="R22" s="44" t="s">
        <v>1031</v>
      </c>
      <c r="S22" s="44" t="s">
        <v>1031</v>
      </c>
      <c r="T22" s="45" t="s">
        <v>1031</v>
      </c>
      <c r="Z22" s="47"/>
      <c r="AA22" s="3"/>
    </row>
    <row r="23" spans="2:27" ht="20.149999999999999" customHeight="1" thickBot="1" x14ac:dyDescent="0.5">
      <c r="B23" s="2"/>
      <c r="I23" s="50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51"/>
      <c r="AA23" s="3"/>
    </row>
    <row r="24" spans="2:27" ht="20.149999999999999" customHeight="1" thickBot="1" x14ac:dyDescent="0.5">
      <c r="B24" s="2"/>
      <c r="C24"/>
      <c r="D24"/>
      <c r="E24"/>
      <c r="F24"/>
      <c r="G2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3"/>
    </row>
    <row r="25" spans="2:27" ht="20.149999999999999" customHeight="1" thickBot="1" x14ac:dyDescent="0.4">
      <c r="B25" s="138" t="s">
        <v>33</v>
      </c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40"/>
    </row>
    <row r="26" spans="2:27" ht="20.149999999999999" customHeight="1" thickBot="1" x14ac:dyDescent="0.5">
      <c r="B26" s="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3"/>
    </row>
    <row r="27" spans="2:27" ht="20.149999999999999" customHeight="1" x14ac:dyDescent="0.35">
      <c r="B27" s="149" t="s">
        <v>34</v>
      </c>
      <c r="C27" s="129"/>
      <c r="D27" s="129" t="s">
        <v>35</v>
      </c>
      <c r="E27" s="129"/>
      <c r="F27" s="129" t="s">
        <v>36</v>
      </c>
      <c r="G27" s="129"/>
      <c r="H27" s="131" t="s">
        <v>37</v>
      </c>
      <c r="I27" s="150"/>
      <c r="J27" s="129" t="s">
        <v>38</v>
      </c>
      <c r="K27" s="129"/>
      <c r="L27" s="129" t="s">
        <v>39</v>
      </c>
      <c r="M27" s="129"/>
      <c r="N27" s="129" t="s">
        <v>40</v>
      </c>
      <c r="O27" s="129"/>
      <c r="P27" s="129" t="s">
        <v>41</v>
      </c>
      <c r="Q27" s="129"/>
      <c r="R27" s="129" t="s">
        <v>42</v>
      </c>
      <c r="S27" s="129"/>
      <c r="T27" s="129" t="s">
        <v>43</v>
      </c>
      <c r="U27" s="129"/>
      <c r="V27" s="129" t="s">
        <v>44</v>
      </c>
      <c r="W27" s="129"/>
      <c r="X27" s="129" t="s">
        <v>45</v>
      </c>
      <c r="Y27" s="129"/>
      <c r="Z27" s="131" t="s">
        <v>46</v>
      </c>
      <c r="AA27" s="132"/>
    </row>
    <row r="28" spans="2:27" ht="20.149999999999999" customHeight="1" thickBot="1" x14ac:dyDescent="0.4">
      <c r="B28" s="148">
        <f>IF(I22="x",$Y$16,0)</f>
        <v>1121224</v>
      </c>
      <c r="C28" s="130"/>
      <c r="D28" s="148">
        <f>IF(J22="x",$Y$16,0)</f>
        <v>1121224</v>
      </c>
      <c r="E28" s="130"/>
      <c r="F28" s="130">
        <f>IF(K22="x",$Y$16,0)</f>
        <v>1121224</v>
      </c>
      <c r="G28" s="130"/>
      <c r="H28" s="133">
        <f>IF(L22="x",$Y$16,0)</f>
        <v>1121224</v>
      </c>
      <c r="I28" s="147"/>
      <c r="J28" s="130">
        <f>IF(M22="x",$Y$16,0)</f>
        <v>1121224</v>
      </c>
      <c r="K28" s="130"/>
      <c r="L28" s="133">
        <f>IF(N22="x",$Y$16,0)</f>
        <v>1121224</v>
      </c>
      <c r="M28" s="147"/>
      <c r="N28" s="133">
        <f>IF(O22="x",$Y$16,0)</f>
        <v>1121224</v>
      </c>
      <c r="O28" s="147"/>
      <c r="P28" s="148">
        <f>IF(P22="x",$Y$16,0)</f>
        <v>1121224</v>
      </c>
      <c r="Q28" s="130"/>
      <c r="R28" s="130">
        <f>IF(Q22="x",$Y$16,0)</f>
        <v>1121224</v>
      </c>
      <c r="S28" s="130"/>
      <c r="T28" s="130">
        <f>IF(R22="x",$Y$16,0)</f>
        <v>1121224</v>
      </c>
      <c r="U28" s="130"/>
      <c r="V28" s="130">
        <f>IF(S22="x",$Y$16,0)</f>
        <v>1121224</v>
      </c>
      <c r="W28" s="130"/>
      <c r="X28" s="130">
        <f>IF(T22="x",$Y$16,0)</f>
        <v>1121224</v>
      </c>
      <c r="Y28" s="130"/>
      <c r="Z28" s="133">
        <f>IF(Y6="",0,SUM(B28:Y28))</f>
        <v>13454688</v>
      </c>
      <c r="AA28" s="134"/>
    </row>
    <row r="29" spans="2:27" ht="8.15" customHeight="1" x14ac:dyDescent="0.4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77"/>
      <c r="AA29" s="1"/>
    </row>
    <row r="30" spans="2:27" ht="13" hidden="1" customHeight="1" x14ac:dyDescent="0.35"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AA30" s="53"/>
    </row>
    <row r="31" spans="2:27" ht="13" hidden="1" customHeight="1" x14ac:dyDescent="0.35"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AA31" s="53"/>
    </row>
    <row r="32" spans="2:27" ht="8.15" hidden="1" customHeight="1" x14ac:dyDescent="0.4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5" hidden="1" customHeight="1" x14ac:dyDescent="0.35"/>
  </sheetData>
  <mergeCells count="133">
    <mergeCell ref="W7:X7"/>
    <mergeCell ref="W8:X8"/>
    <mergeCell ref="W9:X9"/>
    <mergeCell ref="W10:X10"/>
    <mergeCell ref="W11:X11"/>
    <mergeCell ref="Q10:R10"/>
    <mergeCell ref="S10:T10"/>
    <mergeCell ref="U10:V10"/>
    <mergeCell ref="B19:H21"/>
    <mergeCell ref="C18:E18"/>
    <mergeCell ref="F18:G18"/>
    <mergeCell ref="B8:C8"/>
    <mergeCell ref="B9:C9"/>
    <mergeCell ref="B10:C10"/>
    <mergeCell ref="B11:C11"/>
    <mergeCell ref="D11:G11"/>
    <mergeCell ref="F10:G10"/>
    <mergeCell ref="D9:G9"/>
    <mergeCell ref="B13:C13"/>
    <mergeCell ref="B14:C14"/>
    <mergeCell ref="D10:E10"/>
    <mergeCell ref="B12:C12"/>
    <mergeCell ref="D12:G12"/>
    <mergeCell ref="D13:G13"/>
    <mergeCell ref="D14:G14"/>
    <mergeCell ref="F17:G17"/>
    <mergeCell ref="C17:E17"/>
    <mergeCell ref="B15:C15"/>
    <mergeCell ref="D15:E15"/>
    <mergeCell ref="F15:G15"/>
    <mergeCell ref="B3:G3"/>
    <mergeCell ref="B4:C4"/>
    <mergeCell ref="B5:C5"/>
    <mergeCell ref="B6:C6"/>
    <mergeCell ref="B7:C7"/>
    <mergeCell ref="D4:G4"/>
    <mergeCell ref="D5:G5"/>
    <mergeCell ref="D6:G6"/>
    <mergeCell ref="D7:G7"/>
    <mergeCell ref="Y5:Z5"/>
    <mergeCell ref="Y6:Z6"/>
    <mergeCell ref="I18:V18"/>
    <mergeCell ref="I19:V19"/>
    <mergeCell ref="W18:X18"/>
    <mergeCell ref="W19:X19"/>
    <mergeCell ref="S5:T5"/>
    <mergeCell ref="S6:T6"/>
    <mergeCell ref="U5:V5"/>
    <mergeCell ref="U6:V6"/>
    <mergeCell ref="W5:X5"/>
    <mergeCell ref="W6:X6"/>
    <mergeCell ref="I5:P5"/>
    <mergeCell ref="I6:P6"/>
    <mergeCell ref="Q5:R5"/>
    <mergeCell ref="Q6:R6"/>
    <mergeCell ref="Y7:Z7"/>
    <mergeCell ref="I8:P8"/>
    <mergeCell ref="Q8:R8"/>
    <mergeCell ref="S8:T8"/>
    <mergeCell ref="U8:V8"/>
    <mergeCell ref="Y8:Z8"/>
    <mergeCell ref="I7:P7"/>
    <mergeCell ref="I10:P10"/>
    <mergeCell ref="P28:Q28"/>
    <mergeCell ref="B27:C27"/>
    <mergeCell ref="B28:C28"/>
    <mergeCell ref="D27:E27"/>
    <mergeCell ref="D28:E28"/>
    <mergeCell ref="F27:G27"/>
    <mergeCell ref="F28:G28"/>
    <mergeCell ref="H27:I27"/>
    <mergeCell ref="H28:I28"/>
    <mergeCell ref="J27:K27"/>
    <mergeCell ref="X27:Y27"/>
    <mergeCell ref="X28:Y28"/>
    <mergeCell ref="Z27:AA27"/>
    <mergeCell ref="Z28:AA28"/>
    <mergeCell ref="B1:AA1"/>
    <mergeCell ref="B25:AA25"/>
    <mergeCell ref="I3:Z3"/>
    <mergeCell ref="D8:G8"/>
    <mergeCell ref="R27:S27"/>
    <mergeCell ref="R28:S28"/>
    <mergeCell ref="T27:U27"/>
    <mergeCell ref="T28:U28"/>
    <mergeCell ref="V27:W27"/>
    <mergeCell ref="V28:W28"/>
    <mergeCell ref="J28:K28"/>
    <mergeCell ref="L27:M27"/>
    <mergeCell ref="L28:M28"/>
    <mergeCell ref="N27:O27"/>
    <mergeCell ref="N28:O28"/>
    <mergeCell ref="P27:Q27"/>
    <mergeCell ref="Q7:R7"/>
    <mergeCell ref="S7:T7"/>
    <mergeCell ref="U7:V7"/>
    <mergeCell ref="Y9:Z9"/>
    <mergeCell ref="Y10:Z10"/>
    <mergeCell ref="I9:P9"/>
    <mergeCell ref="Q9:R9"/>
    <mergeCell ref="S9:T9"/>
    <mergeCell ref="U9:V9"/>
    <mergeCell ref="Y11:Z11"/>
    <mergeCell ref="I12:P12"/>
    <mergeCell ref="Q12:R12"/>
    <mergeCell ref="S12:T12"/>
    <mergeCell ref="U12:V12"/>
    <mergeCell ref="W12:X12"/>
    <mergeCell ref="Y12:Z12"/>
    <mergeCell ref="I11:P11"/>
    <mergeCell ref="Q11:R11"/>
    <mergeCell ref="S11:T11"/>
    <mergeCell ref="U11:V11"/>
    <mergeCell ref="Y15:Z15"/>
    <mergeCell ref="Y16:Z16"/>
    <mergeCell ref="U16:X16"/>
    <mergeCell ref="I15:P15"/>
    <mergeCell ref="Q15:R15"/>
    <mergeCell ref="S15:T15"/>
    <mergeCell ref="U15:V15"/>
    <mergeCell ref="W15:X15"/>
    <mergeCell ref="Y13:Z13"/>
    <mergeCell ref="I14:P14"/>
    <mergeCell ref="Q14:R14"/>
    <mergeCell ref="S14:T14"/>
    <mergeCell ref="U14:V14"/>
    <mergeCell ref="W14:X14"/>
    <mergeCell ref="Y14:Z14"/>
    <mergeCell ref="I13:P13"/>
    <mergeCell ref="Q13:R13"/>
    <mergeCell ref="S13:T13"/>
    <mergeCell ref="U13:V13"/>
    <mergeCell ref="W13:X13"/>
  </mergeCells>
  <phoneticPr fontId="17" type="noConversion"/>
  <conditionalFormatting sqref="W19">
    <cfRule type="expression" dxfId="48" priority="10">
      <formula>IF(COUNTA(I22:T22)&lt;&gt;W19,1,0)</formula>
    </cfRule>
  </conditionalFormatting>
  <conditionalFormatting sqref="S6:T15">
    <cfRule type="expression" dxfId="47" priority="3">
      <formula>IF($D$15="COP",1,O)</formula>
    </cfRule>
    <cfRule type="expression" dxfId="46" priority="4">
      <formula>IF($D$15="USD",1,O)</formula>
    </cfRule>
  </conditionalFormatting>
  <conditionalFormatting sqref="I19:V19">
    <cfRule type="expression" dxfId="45" priority="1" stopIfTrue="1">
      <formula>IF($I$19&gt;0.1,1,0)</formula>
    </cfRule>
    <cfRule type="expression" dxfId="44" priority="2" stopIfTrue="1">
      <formula>IF($W$19&gt;0.1,1,0)</formula>
    </cfRule>
  </conditionalFormatting>
  <dataValidations count="1">
    <dataValidation type="list" allowBlank="1" showInputMessage="1" showErrorMessage="1" sqref="D9:G9" xr:uid="{C7B40853-92CF-4E10-8EAB-A217EFA90FC0}">
      <formula1>INDIRECT(H6)</formula1>
    </dataValidation>
  </dataValidations>
  <pageMargins left="0.7" right="0.7" top="0.75" bottom="0.75" header="0.3" footer="0.3"/>
  <pageSetup orientation="portrait" r:id="rId1"/>
  <ignoredErrors>
    <ignoredError sqref="H6" evalErro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2A143EE6-C5EC-48AA-8E1A-C9240BC1E544}">
            <xm:f>IF(SUM(PPTO!W:W)&lt;&gt;SUM(PxQ!X:X),1,0)</xm:f>
            <x14:dxf>
              <fill>
                <patternFill>
                  <bgColor rgb="FFFFC000"/>
                </patternFill>
              </fill>
            </x14:dxf>
          </x14:cfRule>
          <xm:sqref>F17:G18</xm:sqref>
        </x14:conditionalFormatting>
        <x14:conditionalFormatting xmlns:xm="http://schemas.microsoft.com/office/excel/2006/main">
          <x14:cfRule type="expression" priority="6" id="{4332D668-BB32-44E7-85D4-859D592BEACC}">
            <xm:f>IF(SUM(PPTO!W:W)&lt;&gt;SUM(PxQ!X:X),1,0)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B19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813A1824-AA69-4437-824B-BFA21C092845}">
          <x14:formula1>
            <xm:f>DATOS!$A$2:$A$10</xm:f>
          </x14:formula1>
          <xm:sqref>D6:G6</xm:sqref>
        </x14:dataValidation>
        <x14:dataValidation type="list" allowBlank="1" showInputMessage="1" showErrorMessage="1" xr:uid="{A091A44A-7FF8-416C-A3A8-5746BFB066A0}">
          <x14:formula1>
            <xm:f>DATOS!$A$13:$A$15</xm:f>
          </x14:formula1>
          <xm:sqref>D10:E10</xm:sqref>
        </x14:dataValidation>
        <x14:dataValidation type="list" allowBlank="1" xr:uid="{5A28842D-A994-47AC-BC37-07A368BB4763}">
          <x14:formula1>
            <xm:f>DATOS!$J$1:$J$10</xm:f>
          </x14:formula1>
          <xm:sqref>D12:G12</xm:sqref>
        </x14:dataValidation>
        <x14:dataValidation type="list" allowBlank="1" xr:uid="{2A00E8CA-6AC6-4DEB-991C-B61AD7356D98}">
          <x14:formula1>
            <xm:f>DATOS!$L$1:$L$23</xm:f>
          </x14:formula1>
          <xm:sqref>D7:G7</xm:sqref>
        </x14:dataValidation>
        <x14:dataValidation type="list" allowBlank="1" xr:uid="{7E1D0526-8A0F-477A-BD35-AC03E939F4CA}">
          <x14:formula1>
            <xm:f>DATOS!$N$1:$N$15</xm:f>
          </x14:formula1>
          <xm:sqref>D14:G14</xm:sqref>
        </x14:dataValidation>
        <x14:dataValidation type="list" allowBlank="1" showInputMessage="1" showErrorMessage="1" xr:uid="{581D6B94-C9EC-4C77-B203-51B9ECC3D97C}">
          <x14:formula1>
            <xm:f>DATOS!$D$45:$D$46</xm:f>
          </x14:formula1>
          <xm:sqref>D15:E15</xm:sqref>
        </x14:dataValidation>
        <x14:dataValidation type="list" allowBlank="1" showInputMessage="1" showErrorMessage="1" xr:uid="{48CF255E-780A-4B4E-B880-D29E76CB28C5}">
          <x14:formula1>
            <xm:f>DATOS!$D$40:$D$42</xm:f>
          </x14:formula1>
          <xm:sqref>W6:X15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FF904-C910-48A0-B00F-E123E17A5B07}">
  <sheetPr codeName="Hoja5"/>
  <dimension ref="A1:Z10"/>
  <sheetViews>
    <sheetView showGridLines="0" zoomScaleNormal="100" workbookViewId="0">
      <selection activeCell="A3" sqref="A3"/>
    </sheetView>
  </sheetViews>
  <sheetFormatPr baseColWidth="10" defaultColWidth="0" defaultRowHeight="14.5" x14ac:dyDescent="0.35"/>
  <cols>
    <col min="1" max="1" width="25.7265625" style="10" customWidth="1"/>
    <col min="2" max="3" width="20.7265625" style="10" customWidth="1"/>
    <col min="4" max="4" width="40.7265625" style="10" customWidth="1"/>
    <col min="5" max="5" width="9.54296875" style="10" bestFit="1" customWidth="1"/>
    <col min="6" max="6" width="15" style="10" bestFit="1" customWidth="1"/>
    <col min="7" max="7" width="12.1796875" bestFit="1" customWidth="1"/>
    <col min="8" max="8" width="12" bestFit="1" customWidth="1"/>
    <col min="9" max="9" width="15.26953125" bestFit="1" customWidth="1"/>
    <col min="10" max="10" width="68.7265625" customWidth="1"/>
    <col min="11" max="11" width="11.453125" customWidth="1"/>
    <col min="12" max="23" width="4.7265625" customWidth="1"/>
    <col min="24" max="24" width="8.81640625" bestFit="1" customWidth="1"/>
    <col min="25" max="25" width="11.453125" customWidth="1"/>
    <col min="26" max="26" width="2.1796875" customWidth="1"/>
    <col min="27" max="16384" width="11.453125" hidden="1"/>
  </cols>
  <sheetData>
    <row r="1" spans="1:25" ht="40" customHeight="1" x14ac:dyDescent="0.35"/>
    <row r="2" spans="1:25" x14ac:dyDescent="0.35">
      <c r="A2" s="9" t="s">
        <v>974</v>
      </c>
      <c r="B2" s="9" t="s">
        <v>7</v>
      </c>
      <c r="C2" s="9" t="s">
        <v>56</v>
      </c>
      <c r="D2" s="9" t="s">
        <v>973</v>
      </c>
      <c r="E2" s="9" t="s">
        <v>14</v>
      </c>
      <c r="F2" s="9" t="s">
        <v>15</v>
      </c>
      <c r="G2" s="9" t="s">
        <v>16</v>
      </c>
      <c r="H2" s="9" t="s">
        <v>17</v>
      </c>
      <c r="I2" s="9" t="s">
        <v>971</v>
      </c>
      <c r="J2" s="9" t="s">
        <v>19</v>
      </c>
      <c r="K2" s="9" t="s">
        <v>20</v>
      </c>
      <c r="L2" s="9" t="s">
        <v>21</v>
      </c>
      <c r="M2" s="9" t="s">
        <v>22</v>
      </c>
      <c r="N2" s="9" t="s">
        <v>23</v>
      </c>
      <c r="O2" s="9" t="s">
        <v>24</v>
      </c>
      <c r="P2" s="9" t="s">
        <v>25</v>
      </c>
      <c r="Q2" s="9" t="s">
        <v>26</v>
      </c>
      <c r="R2" s="9" t="s">
        <v>27</v>
      </c>
      <c r="S2" s="9" t="s">
        <v>28</v>
      </c>
      <c r="T2" s="9" t="s">
        <v>29</v>
      </c>
      <c r="U2" s="9" t="s">
        <v>30</v>
      </c>
      <c r="V2" s="9" t="s">
        <v>31</v>
      </c>
      <c r="W2" s="9" t="s">
        <v>32</v>
      </c>
      <c r="X2" s="9" t="s">
        <v>976</v>
      </c>
      <c r="Y2" s="9" t="s">
        <v>978</v>
      </c>
    </row>
    <row r="3" spans="1:25" s="72" customFormat="1" ht="13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</row>
    <row r="4" spans="1:25" s="72" customFormat="1" ht="13" x14ac:dyDescent="0.3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spans="1:25" s="72" customFormat="1" ht="13" x14ac:dyDescent="0.3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</row>
    <row r="6" spans="1:25" s="72" customFormat="1" ht="13" x14ac:dyDescent="0.35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</row>
    <row r="7" spans="1:25" s="72" customFormat="1" ht="13" x14ac:dyDescent="0.35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s="72" customFormat="1" ht="13" x14ac:dyDescent="0.3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s="72" customFormat="1" ht="13" x14ac:dyDescent="0.3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5" x14ac:dyDescent="0.3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</sheetData>
  <sheetProtection sheet="1" objects="1" scenarios="1" autoFilter="0"/>
  <autoFilter ref="A2:Y10" xr:uid="{DB0FF904-C910-48A0-B00F-E123E17A5B07}"/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C5B03589-A79E-43A9-950E-8F00F1196CAE}">
          <x14:formula1>
            <xm:f>DATOS!$D$45:$D$46</xm:f>
          </x14:formula1>
          <xm:sqref>Y9:Y10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33CA0-58AF-4D88-A00C-501C85420163}">
  <sheetPr codeName="Hoja2"/>
  <dimension ref="A1:XFC35"/>
  <sheetViews>
    <sheetView showGridLines="0" zoomScale="110" zoomScaleNormal="110" workbookViewId="0">
      <selection activeCell="A3" sqref="A3"/>
    </sheetView>
  </sheetViews>
  <sheetFormatPr baseColWidth="10" defaultColWidth="0" defaultRowHeight="14.5" x14ac:dyDescent="0.35"/>
  <cols>
    <col min="1" max="1" width="14.453125" style="4" customWidth="1"/>
    <col min="2" max="2" width="5.54296875" style="4" bestFit="1" customWidth="1"/>
    <col min="3" max="3" width="34.453125" style="4" bestFit="1" customWidth="1"/>
    <col min="4" max="4" width="24.1796875" style="4" bestFit="1" customWidth="1"/>
    <col min="5" max="5" width="8.26953125" style="4" bestFit="1" customWidth="1"/>
    <col min="6" max="6" width="34.453125" style="4" bestFit="1" customWidth="1"/>
    <col min="7" max="7" width="10" style="4" bestFit="1" customWidth="1"/>
    <col min="8" max="8" width="23.453125" style="4" bestFit="1" customWidth="1"/>
    <col min="9" max="9" width="8.7265625" style="4" bestFit="1" customWidth="1"/>
    <col min="10" max="10" width="32.1796875" style="4" bestFit="1" customWidth="1"/>
    <col min="11" max="25" width="14.7265625" style="4" customWidth="1"/>
    <col min="26" max="26" width="3" style="4" customWidth="1"/>
    <col min="27" max="16383" width="11.453125" style="4" hidden="1"/>
    <col min="16384" max="16384" width="3" style="4" hidden="1"/>
  </cols>
  <sheetData>
    <row r="1" spans="1:25" ht="40" customHeight="1" x14ac:dyDescent="0.35"/>
    <row r="2" spans="1:25" s="60" customFormat="1" ht="26" x14ac:dyDescent="0.3">
      <c r="A2" s="58" t="s">
        <v>48</v>
      </c>
      <c r="B2" s="58" t="s">
        <v>2</v>
      </c>
      <c r="C2" s="58" t="s">
        <v>49</v>
      </c>
      <c r="D2" s="58" t="s">
        <v>974</v>
      </c>
      <c r="E2" s="58" t="s">
        <v>4</v>
      </c>
      <c r="F2" s="59" t="s">
        <v>50</v>
      </c>
      <c r="G2" s="58" t="s">
        <v>7</v>
      </c>
      <c r="H2" s="59" t="s">
        <v>8</v>
      </c>
      <c r="I2" s="58" t="s">
        <v>9</v>
      </c>
      <c r="J2" s="59" t="s">
        <v>975</v>
      </c>
      <c r="K2" s="59" t="s">
        <v>34</v>
      </c>
      <c r="L2" s="59" t="s">
        <v>35</v>
      </c>
      <c r="M2" s="59" t="s">
        <v>36</v>
      </c>
      <c r="N2" s="59" t="s">
        <v>37</v>
      </c>
      <c r="O2" s="59" t="s">
        <v>38</v>
      </c>
      <c r="P2" s="59" t="s">
        <v>39</v>
      </c>
      <c r="Q2" s="59" t="s">
        <v>40</v>
      </c>
      <c r="R2" s="59" t="s">
        <v>41</v>
      </c>
      <c r="S2" s="59" t="s">
        <v>42</v>
      </c>
      <c r="T2" s="59" t="s">
        <v>43</v>
      </c>
      <c r="U2" s="59" t="s">
        <v>44</v>
      </c>
      <c r="V2" s="59" t="s">
        <v>45</v>
      </c>
      <c r="W2" s="59" t="s">
        <v>46</v>
      </c>
      <c r="X2" s="59" t="s">
        <v>17</v>
      </c>
      <c r="Y2" s="59" t="s">
        <v>978</v>
      </c>
    </row>
    <row r="3" spans="1:25" s="13" customFormat="1" x14ac:dyDescent="0.35"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</row>
    <row r="4" spans="1:25" s="13" customFormat="1" x14ac:dyDescent="0.35"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</row>
    <row r="5" spans="1:25" s="13" customFormat="1" x14ac:dyDescent="0.35"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</row>
    <row r="6" spans="1:25" s="13" customFormat="1" x14ac:dyDescent="0.35"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</row>
    <row r="7" spans="1:25" s="13" customFormat="1" x14ac:dyDescent="0.35"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</row>
    <row r="8" spans="1:25" s="13" customFormat="1" x14ac:dyDescent="0.35"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</row>
    <row r="9" spans="1:25" s="13" customFormat="1" x14ac:dyDescent="0.35"/>
    <row r="10" spans="1:25" s="13" customFormat="1" x14ac:dyDescent="0.35">
      <c r="A10" s="12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spans="1:25" s="13" customFormat="1" x14ac:dyDescent="0.35">
      <c r="A11" s="12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</row>
    <row r="12" spans="1:25" s="13" customFormat="1" x14ac:dyDescent="0.35">
      <c r="A12" s="12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</row>
    <row r="13" spans="1:25" s="13" customFormat="1" x14ac:dyDescent="0.35">
      <c r="A13" s="12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</row>
    <row r="14" spans="1:25" s="13" customFormat="1" x14ac:dyDescent="0.35">
      <c r="A14" s="12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</row>
    <row r="15" spans="1:25" s="13" customFormat="1" x14ac:dyDescent="0.35">
      <c r="A15" s="12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spans="1:25" s="13" customFormat="1" x14ac:dyDescent="0.35">
      <c r="A16" s="12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spans="1:25" s="13" customFormat="1" x14ac:dyDescent="0.35">
      <c r="A17" s="12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spans="1:25" x14ac:dyDescent="0.35"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x14ac:dyDescent="0.35"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x14ac:dyDescent="0.35"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x14ac:dyDescent="0.35"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x14ac:dyDescent="0.35"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5"/>
      <c r="X22" s="5"/>
      <c r="Y22" s="5"/>
    </row>
    <row r="23" spans="1:25" x14ac:dyDescent="0.35"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5"/>
      <c r="X23" s="5"/>
      <c r="Y23" s="5"/>
    </row>
    <row r="24" spans="1:25" x14ac:dyDescent="0.35"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5"/>
      <c r="X24" s="5"/>
      <c r="Y24" s="5"/>
    </row>
    <row r="25" spans="1:25" x14ac:dyDescent="0.35"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5"/>
      <c r="X25" s="5"/>
      <c r="Y25" s="5"/>
    </row>
    <row r="26" spans="1:25" x14ac:dyDescent="0.35"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x14ac:dyDescent="0.35"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x14ac:dyDescent="0.35"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x14ac:dyDescent="0.35"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x14ac:dyDescent="0.35"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x14ac:dyDescent="0.35"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</row>
    <row r="32" spans="1:25" x14ac:dyDescent="0.35"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</row>
    <row r="33" spans="11:25" x14ac:dyDescent="0.35"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</row>
    <row r="34" spans="11:25" x14ac:dyDescent="0.35">
      <c r="K34" s="7"/>
      <c r="L34" s="8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  <row r="35" spans="11:25" x14ac:dyDescent="0.35">
      <c r="K35" s="7"/>
      <c r="L35" s="8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</sheetData>
  <sheetProtection autoFilter="0"/>
  <autoFilter ref="A2:Y4" xr:uid="{2DC33CA0-58AF-4D88-A00C-501C85420163}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750FE-1F4E-4CAA-9D33-826221CA5D46}">
  <sheetPr codeName="Hoja3"/>
  <dimension ref="A1:T196"/>
  <sheetViews>
    <sheetView topLeftCell="L70" workbookViewId="0">
      <selection activeCell="L88" sqref="L88"/>
    </sheetView>
  </sheetViews>
  <sheetFormatPr baseColWidth="10" defaultRowHeight="14.5" x14ac:dyDescent="0.35"/>
  <cols>
    <col min="1" max="1" width="8.453125" customWidth="1"/>
    <col min="2" max="2" width="9.7265625" customWidth="1"/>
    <col min="3" max="3" width="10.453125" customWidth="1"/>
    <col min="4" max="4" width="14" customWidth="1"/>
    <col min="5" max="5" width="68" bestFit="1" customWidth="1"/>
    <col min="6" max="6" width="13.81640625" bestFit="1" customWidth="1"/>
    <col min="7" max="7" width="10.7265625" customWidth="1"/>
    <col min="8" max="8" width="10.81640625" bestFit="1" customWidth="1"/>
    <col min="9" max="9" width="12.1796875" bestFit="1" customWidth="1"/>
    <col min="10" max="10" width="12.81640625" bestFit="1" customWidth="1"/>
    <col min="11" max="11" width="16.453125" bestFit="1" customWidth="1"/>
    <col min="12" max="12" width="42.453125" customWidth="1"/>
    <col min="13" max="13" width="13.81640625" bestFit="1" customWidth="1"/>
    <col min="18" max="18" width="14" customWidth="1"/>
    <col min="19" max="19" width="44.81640625" bestFit="1" customWidth="1"/>
  </cols>
  <sheetData>
    <row r="1" spans="1:20" x14ac:dyDescent="0.35">
      <c r="A1" s="33" t="s">
        <v>57</v>
      </c>
      <c r="B1" s="34" t="s">
        <v>58</v>
      </c>
      <c r="C1" s="34" t="s">
        <v>7</v>
      </c>
      <c r="D1" s="34" t="s">
        <v>59</v>
      </c>
      <c r="E1" s="35" t="s">
        <v>60</v>
      </c>
      <c r="F1" s="36" t="s">
        <v>61</v>
      </c>
      <c r="H1" s="33" t="s">
        <v>57</v>
      </c>
      <c r="I1" s="34" t="s">
        <v>58</v>
      </c>
      <c r="J1" s="34" t="s">
        <v>7</v>
      </c>
      <c r="K1" s="34" t="s">
        <v>59</v>
      </c>
      <c r="L1" s="35" t="s">
        <v>60</v>
      </c>
      <c r="M1" s="36" t="s">
        <v>61</v>
      </c>
      <c r="O1" s="33" t="s">
        <v>57</v>
      </c>
      <c r="P1" s="34" t="s">
        <v>58</v>
      </c>
      <c r="Q1" s="34" t="s">
        <v>7</v>
      </c>
      <c r="R1" s="34" t="s">
        <v>59</v>
      </c>
      <c r="S1" s="35" t="s">
        <v>60</v>
      </c>
      <c r="T1" s="36" t="s">
        <v>61</v>
      </c>
    </row>
    <row r="2" spans="1:20" x14ac:dyDescent="0.35">
      <c r="A2" s="15" t="s">
        <v>62</v>
      </c>
      <c r="B2" s="16" t="s">
        <v>63</v>
      </c>
      <c r="C2" s="16" t="s">
        <v>64</v>
      </c>
      <c r="D2" s="16" t="s">
        <v>65</v>
      </c>
      <c r="E2" s="17" t="s">
        <v>66</v>
      </c>
      <c r="F2" s="18">
        <v>42109001</v>
      </c>
      <c r="H2" s="15" t="s">
        <v>67</v>
      </c>
      <c r="I2" s="16" t="s">
        <v>68</v>
      </c>
      <c r="J2" s="16" t="s">
        <v>69</v>
      </c>
      <c r="K2" s="16" t="s">
        <v>70</v>
      </c>
      <c r="L2" s="17" t="s">
        <v>71</v>
      </c>
      <c r="M2" s="18">
        <v>51010101</v>
      </c>
      <c r="O2" s="15" t="s">
        <v>133</v>
      </c>
      <c r="P2" s="16" t="s">
        <v>134</v>
      </c>
      <c r="Q2" s="16" t="s">
        <v>135</v>
      </c>
      <c r="R2" s="16" t="s">
        <v>136</v>
      </c>
      <c r="S2" s="17" t="s">
        <v>71</v>
      </c>
      <c r="T2" s="18">
        <v>75050101</v>
      </c>
    </row>
    <row r="3" spans="1:20" x14ac:dyDescent="0.35">
      <c r="A3" s="19" t="s">
        <v>62</v>
      </c>
      <c r="B3" s="20" t="s">
        <v>72</v>
      </c>
      <c r="C3" s="20" t="s">
        <v>73</v>
      </c>
      <c r="D3" s="20" t="s">
        <v>74</v>
      </c>
      <c r="E3" s="21" t="s">
        <v>75</v>
      </c>
      <c r="F3" s="22">
        <v>43230701</v>
      </c>
      <c r="H3" s="19" t="s">
        <v>67</v>
      </c>
      <c r="I3" s="20" t="s">
        <v>68</v>
      </c>
      <c r="J3" s="20" t="s">
        <v>69</v>
      </c>
      <c r="K3" s="20" t="s">
        <v>70</v>
      </c>
      <c r="L3" s="21" t="s">
        <v>76</v>
      </c>
      <c r="M3" s="22">
        <v>51010102</v>
      </c>
      <c r="O3" s="19" t="s">
        <v>133</v>
      </c>
      <c r="P3" s="20" t="s">
        <v>134</v>
      </c>
      <c r="Q3" s="20" t="s">
        <v>135</v>
      </c>
      <c r="R3" s="20" t="s">
        <v>136</v>
      </c>
      <c r="S3" s="21" t="s">
        <v>76</v>
      </c>
      <c r="T3" s="22">
        <v>75050102</v>
      </c>
    </row>
    <row r="4" spans="1:20" x14ac:dyDescent="0.35">
      <c r="A4" s="19" t="s">
        <v>62</v>
      </c>
      <c r="B4" s="20" t="s">
        <v>72</v>
      </c>
      <c r="C4" s="20" t="s">
        <v>73</v>
      </c>
      <c r="D4" s="20" t="s">
        <v>74</v>
      </c>
      <c r="E4" s="21" t="s">
        <v>77</v>
      </c>
      <c r="F4" s="22">
        <v>43230702</v>
      </c>
      <c r="H4" s="19" t="s">
        <v>67</v>
      </c>
      <c r="I4" s="20" t="s">
        <v>68</v>
      </c>
      <c r="J4" s="20" t="s">
        <v>69</v>
      </c>
      <c r="K4" s="20" t="s">
        <v>78</v>
      </c>
      <c r="L4" s="21" t="s">
        <v>79</v>
      </c>
      <c r="M4" s="22">
        <v>51010301</v>
      </c>
      <c r="O4" s="19" t="s">
        <v>133</v>
      </c>
      <c r="P4" s="20" t="s">
        <v>134</v>
      </c>
      <c r="Q4" s="20" t="s">
        <v>135</v>
      </c>
      <c r="R4" s="20" t="s">
        <v>144</v>
      </c>
      <c r="S4" s="21" t="s">
        <v>145</v>
      </c>
      <c r="T4" s="22">
        <v>75050301</v>
      </c>
    </row>
    <row r="5" spans="1:20" x14ac:dyDescent="0.35">
      <c r="A5" s="19" t="s">
        <v>62</v>
      </c>
      <c r="B5" s="20" t="s">
        <v>72</v>
      </c>
      <c r="C5" s="20" t="s">
        <v>73</v>
      </c>
      <c r="D5" s="20" t="s">
        <v>74</v>
      </c>
      <c r="E5" s="21" t="s">
        <v>81</v>
      </c>
      <c r="F5" s="22">
        <v>43230798</v>
      </c>
      <c r="H5" s="19" t="s">
        <v>67</v>
      </c>
      <c r="I5" s="20" t="s">
        <v>68</v>
      </c>
      <c r="J5" s="20" t="s">
        <v>69</v>
      </c>
      <c r="K5" s="20" t="s">
        <v>82</v>
      </c>
      <c r="L5" s="21" t="s">
        <v>83</v>
      </c>
      <c r="M5" s="22">
        <v>51010501</v>
      </c>
      <c r="O5" s="19" t="s">
        <v>133</v>
      </c>
      <c r="P5" s="20" t="s">
        <v>134</v>
      </c>
      <c r="Q5" s="20" t="s">
        <v>135</v>
      </c>
      <c r="R5" s="20" t="s">
        <v>149</v>
      </c>
      <c r="S5" s="21" t="s">
        <v>150</v>
      </c>
      <c r="T5" s="22">
        <v>75050401</v>
      </c>
    </row>
    <row r="6" spans="1:20" x14ac:dyDescent="0.35">
      <c r="A6" s="19" t="s">
        <v>62</v>
      </c>
      <c r="B6" s="20" t="s">
        <v>72</v>
      </c>
      <c r="C6" s="20" t="s">
        <v>73</v>
      </c>
      <c r="D6" s="20" t="s">
        <v>74</v>
      </c>
      <c r="E6" s="21" t="s">
        <v>85</v>
      </c>
      <c r="F6" s="22">
        <v>43230799</v>
      </c>
      <c r="H6" s="19" t="s">
        <v>67</v>
      </c>
      <c r="I6" s="20" t="s">
        <v>68</v>
      </c>
      <c r="J6" s="20" t="s">
        <v>69</v>
      </c>
      <c r="K6" s="20" t="s">
        <v>86</v>
      </c>
      <c r="L6" s="21" t="s">
        <v>87</v>
      </c>
      <c r="M6" s="22">
        <v>51011701</v>
      </c>
      <c r="O6" s="19" t="s">
        <v>133</v>
      </c>
      <c r="P6" s="20" t="s">
        <v>134</v>
      </c>
      <c r="Q6" s="20" t="s">
        <v>135</v>
      </c>
      <c r="R6" s="20" t="s">
        <v>154</v>
      </c>
      <c r="S6" s="21" t="s">
        <v>155</v>
      </c>
      <c r="T6" s="22">
        <v>75050501</v>
      </c>
    </row>
    <row r="7" spans="1:20" x14ac:dyDescent="0.35">
      <c r="A7" s="19" t="s">
        <v>62</v>
      </c>
      <c r="B7" s="20" t="s">
        <v>72</v>
      </c>
      <c r="C7" s="20" t="s">
        <v>73</v>
      </c>
      <c r="D7" s="20" t="s">
        <v>89</v>
      </c>
      <c r="E7" s="21" t="s">
        <v>90</v>
      </c>
      <c r="F7" s="22">
        <v>43230801</v>
      </c>
      <c r="H7" s="19" t="s">
        <v>67</v>
      </c>
      <c r="I7" s="20" t="s">
        <v>68</v>
      </c>
      <c r="J7" s="20" t="s">
        <v>69</v>
      </c>
      <c r="K7" s="20" t="s">
        <v>91</v>
      </c>
      <c r="L7" s="21" t="s">
        <v>92</v>
      </c>
      <c r="M7" s="22">
        <v>51011901</v>
      </c>
      <c r="O7" s="19" t="s">
        <v>133</v>
      </c>
      <c r="P7" s="20" t="s">
        <v>134</v>
      </c>
      <c r="Q7" s="20" t="s">
        <v>135</v>
      </c>
      <c r="R7" s="20" t="s">
        <v>159</v>
      </c>
      <c r="S7" s="21" t="s">
        <v>87</v>
      </c>
      <c r="T7" s="22">
        <v>75051801</v>
      </c>
    </row>
    <row r="8" spans="1:20" x14ac:dyDescent="0.35">
      <c r="A8" s="19" t="s">
        <v>62</v>
      </c>
      <c r="B8" s="20" t="s">
        <v>72</v>
      </c>
      <c r="C8" s="20" t="s">
        <v>73</v>
      </c>
      <c r="D8" s="20" t="s">
        <v>89</v>
      </c>
      <c r="E8" s="21" t="s">
        <v>94</v>
      </c>
      <c r="F8" s="22">
        <v>43230802</v>
      </c>
      <c r="H8" s="19" t="s">
        <v>67</v>
      </c>
      <c r="I8" s="20" t="s">
        <v>68</v>
      </c>
      <c r="J8" s="20" t="s">
        <v>69</v>
      </c>
      <c r="K8" s="20" t="s">
        <v>91</v>
      </c>
      <c r="L8" s="21" t="s">
        <v>95</v>
      </c>
      <c r="M8" s="22">
        <v>51011902</v>
      </c>
      <c r="O8" s="19" t="s">
        <v>133</v>
      </c>
      <c r="P8" s="20" t="s">
        <v>134</v>
      </c>
      <c r="Q8" s="20" t="s">
        <v>135</v>
      </c>
      <c r="R8" s="20" t="s">
        <v>162</v>
      </c>
      <c r="S8" s="21" t="s">
        <v>92</v>
      </c>
      <c r="T8" s="22">
        <v>75052001</v>
      </c>
    </row>
    <row r="9" spans="1:20" x14ac:dyDescent="0.35">
      <c r="A9" s="19" t="s">
        <v>62</v>
      </c>
      <c r="B9" s="20" t="s">
        <v>72</v>
      </c>
      <c r="C9" s="20" t="s">
        <v>73</v>
      </c>
      <c r="D9" s="20" t="s">
        <v>89</v>
      </c>
      <c r="E9" s="21" t="s">
        <v>97</v>
      </c>
      <c r="F9" s="22">
        <v>43230898</v>
      </c>
      <c r="H9" s="19" t="s">
        <v>67</v>
      </c>
      <c r="I9" s="20" t="s">
        <v>68</v>
      </c>
      <c r="J9" s="20" t="s">
        <v>69</v>
      </c>
      <c r="K9" s="20" t="s">
        <v>91</v>
      </c>
      <c r="L9" s="21" t="s">
        <v>98</v>
      </c>
      <c r="M9" s="22">
        <v>51011903</v>
      </c>
      <c r="O9" s="19" t="s">
        <v>133</v>
      </c>
      <c r="P9" s="20" t="s">
        <v>134</v>
      </c>
      <c r="Q9" s="20" t="s">
        <v>135</v>
      </c>
      <c r="R9" s="20" t="s">
        <v>165</v>
      </c>
      <c r="S9" s="21" t="s">
        <v>102</v>
      </c>
      <c r="T9" s="22">
        <v>75052301</v>
      </c>
    </row>
    <row r="10" spans="1:20" x14ac:dyDescent="0.35">
      <c r="A10" s="19" t="s">
        <v>62</v>
      </c>
      <c r="B10" s="20" t="s">
        <v>72</v>
      </c>
      <c r="C10" s="20" t="s">
        <v>73</v>
      </c>
      <c r="D10" s="20" t="s">
        <v>89</v>
      </c>
      <c r="E10" s="21" t="s">
        <v>100</v>
      </c>
      <c r="F10" s="22">
        <v>43230899</v>
      </c>
      <c r="H10" s="19" t="s">
        <v>67</v>
      </c>
      <c r="I10" s="20" t="s">
        <v>68</v>
      </c>
      <c r="J10" s="20" t="s">
        <v>69</v>
      </c>
      <c r="K10" s="20" t="s">
        <v>101</v>
      </c>
      <c r="L10" s="21" t="s">
        <v>102</v>
      </c>
      <c r="M10" s="22">
        <v>51012301</v>
      </c>
      <c r="O10" s="19" t="s">
        <v>133</v>
      </c>
      <c r="P10" s="20" t="s">
        <v>134</v>
      </c>
      <c r="Q10" s="20" t="s">
        <v>135</v>
      </c>
      <c r="R10" s="20" t="s">
        <v>168</v>
      </c>
      <c r="S10" s="21" t="s">
        <v>106</v>
      </c>
      <c r="T10" s="22">
        <v>75052401</v>
      </c>
    </row>
    <row r="11" spans="1:20" x14ac:dyDescent="0.35">
      <c r="A11" s="19" t="s">
        <v>62</v>
      </c>
      <c r="B11" s="20" t="s">
        <v>72</v>
      </c>
      <c r="C11" s="20" t="s">
        <v>73</v>
      </c>
      <c r="D11" s="20" t="s">
        <v>104</v>
      </c>
      <c r="E11" s="21" t="s">
        <v>80</v>
      </c>
      <c r="F11" s="22">
        <v>43230901</v>
      </c>
      <c r="H11" s="19" t="s">
        <v>67</v>
      </c>
      <c r="I11" s="20" t="s">
        <v>68</v>
      </c>
      <c r="J11" s="20" t="s">
        <v>69</v>
      </c>
      <c r="K11" s="20" t="s">
        <v>105</v>
      </c>
      <c r="L11" s="21" t="s">
        <v>106</v>
      </c>
      <c r="M11" s="22">
        <v>51012401</v>
      </c>
      <c r="O11" s="19" t="s">
        <v>133</v>
      </c>
      <c r="P11" s="20" t="s">
        <v>134</v>
      </c>
      <c r="Q11" s="20" t="s">
        <v>135</v>
      </c>
      <c r="R11" s="20" t="s">
        <v>171</v>
      </c>
      <c r="S11" s="21" t="s">
        <v>110</v>
      </c>
      <c r="T11" s="22">
        <v>75052501</v>
      </c>
    </row>
    <row r="12" spans="1:20" x14ac:dyDescent="0.35">
      <c r="A12" s="19" t="s">
        <v>62</v>
      </c>
      <c r="B12" s="20" t="s">
        <v>72</v>
      </c>
      <c r="C12" s="20" t="s">
        <v>73</v>
      </c>
      <c r="D12" s="20" t="s">
        <v>104</v>
      </c>
      <c r="E12" s="21" t="s">
        <v>108</v>
      </c>
      <c r="F12" s="22">
        <v>43230998</v>
      </c>
      <c r="H12" s="19" t="s">
        <v>67</v>
      </c>
      <c r="I12" s="20" t="s">
        <v>68</v>
      </c>
      <c r="J12" s="20" t="s">
        <v>69</v>
      </c>
      <c r="K12" s="20" t="s">
        <v>109</v>
      </c>
      <c r="L12" s="21" t="s">
        <v>110</v>
      </c>
      <c r="M12" s="22">
        <v>51012501</v>
      </c>
      <c r="O12" s="19" t="s">
        <v>133</v>
      </c>
      <c r="P12" s="20" t="s">
        <v>134</v>
      </c>
      <c r="Q12" s="20" t="s">
        <v>135</v>
      </c>
      <c r="R12" s="20" t="s">
        <v>174</v>
      </c>
      <c r="S12" s="21" t="s">
        <v>175</v>
      </c>
      <c r="T12" s="22">
        <v>75052901</v>
      </c>
    </row>
    <row r="13" spans="1:20" x14ac:dyDescent="0.35">
      <c r="A13" s="19" t="s">
        <v>62</v>
      </c>
      <c r="B13" s="20" t="s">
        <v>72</v>
      </c>
      <c r="C13" s="20" t="s">
        <v>73</v>
      </c>
      <c r="D13" s="20" t="s">
        <v>104</v>
      </c>
      <c r="E13" s="21" t="s">
        <v>112</v>
      </c>
      <c r="F13" s="22">
        <v>43230999</v>
      </c>
      <c r="H13" s="19" t="s">
        <v>67</v>
      </c>
      <c r="I13" s="20" t="s">
        <v>68</v>
      </c>
      <c r="J13" s="20" t="s">
        <v>69</v>
      </c>
      <c r="K13" s="20" t="s">
        <v>113</v>
      </c>
      <c r="L13" s="21" t="s">
        <v>178</v>
      </c>
      <c r="M13" s="22">
        <v>51013001</v>
      </c>
      <c r="O13" s="19" t="s">
        <v>133</v>
      </c>
      <c r="P13" s="20" t="s">
        <v>134</v>
      </c>
      <c r="Q13" s="20" t="s">
        <v>135</v>
      </c>
      <c r="R13" s="20" t="s">
        <v>177</v>
      </c>
      <c r="S13" s="21" t="s">
        <v>178</v>
      </c>
      <c r="T13" s="22">
        <v>75053001</v>
      </c>
    </row>
    <row r="14" spans="1:20" x14ac:dyDescent="0.35">
      <c r="A14" s="19" t="s">
        <v>62</v>
      </c>
      <c r="B14" s="20" t="s">
        <v>72</v>
      </c>
      <c r="C14" s="20" t="s">
        <v>73</v>
      </c>
      <c r="D14" s="20" t="s">
        <v>115</v>
      </c>
      <c r="E14" s="21" t="s">
        <v>116</v>
      </c>
      <c r="F14" s="22">
        <v>43231001</v>
      </c>
      <c r="H14" s="19" t="s">
        <v>67</v>
      </c>
      <c r="I14" s="20" t="s">
        <v>68</v>
      </c>
      <c r="J14" s="20" t="s">
        <v>69</v>
      </c>
      <c r="K14" s="20" t="s">
        <v>117</v>
      </c>
      <c r="L14" s="21" t="s">
        <v>118</v>
      </c>
      <c r="M14" s="22">
        <v>51013101</v>
      </c>
      <c r="O14" s="19" t="s">
        <v>133</v>
      </c>
      <c r="P14" s="20" t="s">
        <v>134</v>
      </c>
      <c r="Q14" s="20" t="s">
        <v>135</v>
      </c>
      <c r="R14" s="20" t="s">
        <v>182</v>
      </c>
      <c r="S14" s="21" t="s">
        <v>183</v>
      </c>
      <c r="T14" s="22">
        <v>75053101</v>
      </c>
    </row>
    <row r="15" spans="1:20" x14ac:dyDescent="0.35">
      <c r="A15" s="19" t="s">
        <v>62</v>
      </c>
      <c r="B15" s="20" t="s">
        <v>72</v>
      </c>
      <c r="C15" s="20" t="s">
        <v>73</v>
      </c>
      <c r="D15" s="20" t="s">
        <v>115</v>
      </c>
      <c r="E15" s="21" t="s">
        <v>120</v>
      </c>
      <c r="F15" s="22">
        <v>43231098</v>
      </c>
      <c r="H15" s="19" t="s">
        <v>67</v>
      </c>
      <c r="I15" s="20" t="s">
        <v>68</v>
      </c>
      <c r="J15" s="20" t="s">
        <v>69</v>
      </c>
      <c r="K15" s="20" t="s">
        <v>121</v>
      </c>
      <c r="L15" s="21" t="s">
        <v>122</v>
      </c>
      <c r="M15" s="22">
        <v>51013301</v>
      </c>
      <c r="O15" s="19" t="s">
        <v>133</v>
      </c>
      <c r="P15" s="20" t="s">
        <v>134</v>
      </c>
      <c r="Q15" s="20" t="s">
        <v>135</v>
      </c>
      <c r="R15" s="20" t="s">
        <v>186</v>
      </c>
      <c r="S15" s="21" t="s">
        <v>187</v>
      </c>
      <c r="T15" s="22">
        <v>75053301</v>
      </c>
    </row>
    <row r="16" spans="1:20" x14ac:dyDescent="0.35">
      <c r="A16" s="19" t="s">
        <v>62</v>
      </c>
      <c r="B16" s="20" t="s">
        <v>72</v>
      </c>
      <c r="C16" s="20" t="s">
        <v>73</v>
      </c>
      <c r="D16" s="20" t="s">
        <v>115</v>
      </c>
      <c r="E16" s="21" t="s">
        <v>123</v>
      </c>
      <c r="F16" s="22">
        <v>43231099</v>
      </c>
      <c r="H16" s="19" t="s">
        <v>67</v>
      </c>
      <c r="I16" s="20" t="s">
        <v>68</v>
      </c>
      <c r="J16" s="20" t="s">
        <v>69</v>
      </c>
      <c r="K16" s="20" t="s">
        <v>124</v>
      </c>
      <c r="L16" s="21" t="s">
        <v>125</v>
      </c>
      <c r="M16" s="22">
        <v>51014501</v>
      </c>
      <c r="O16" s="19" t="s">
        <v>133</v>
      </c>
      <c r="P16" s="20" t="s">
        <v>134</v>
      </c>
      <c r="Q16" s="20" t="s">
        <v>135</v>
      </c>
      <c r="R16" s="20" t="s">
        <v>191</v>
      </c>
      <c r="S16" s="21" t="s">
        <v>192</v>
      </c>
      <c r="T16" s="22">
        <v>75053501</v>
      </c>
    </row>
    <row r="17" spans="1:20" x14ac:dyDescent="0.35">
      <c r="A17" s="19" t="s">
        <v>62</v>
      </c>
      <c r="B17" s="20" t="s">
        <v>72</v>
      </c>
      <c r="C17" s="20" t="s">
        <v>73</v>
      </c>
      <c r="D17" s="20" t="s">
        <v>127</v>
      </c>
      <c r="E17" s="21" t="s">
        <v>111</v>
      </c>
      <c r="F17" s="22">
        <v>43231101</v>
      </c>
      <c r="H17" s="19" t="s">
        <v>67</v>
      </c>
      <c r="I17" s="20" t="s">
        <v>68</v>
      </c>
      <c r="J17" s="20" t="s">
        <v>69</v>
      </c>
      <c r="K17" s="20" t="s">
        <v>128</v>
      </c>
      <c r="L17" s="21" t="s">
        <v>129</v>
      </c>
      <c r="M17" s="22">
        <v>51014601</v>
      </c>
      <c r="O17" s="19" t="s">
        <v>133</v>
      </c>
      <c r="P17" s="20" t="s">
        <v>134</v>
      </c>
      <c r="Q17" s="20" t="s">
        <v>135</v>
      </c>
      <c r="R17" s="20" t="s">
        <v>197</v>
      </c>
      <c r="S17" s="21" t="s">
        <v>198</v>
      </c>
      <c r="T17" s="22">
        <v>75053601</v>
      </c>
    </row>
    <row r="18" spans="1:20" x14ac:dyDescent="0.35">
      <c r="A18" s="19" t="s">
        <v>62</v>
      </c>
      <c r="B18" s="20" t="s">
        <v>72</v>
      </c>
      <c r="C18" s="20" t="s">
        <v>73</v>
      </c>
      <c r="D18" s="20" t="s">
        <v>127</v>
      </c>
      <c r="E18" s="21" t="s">
        <v>131</v>
      </c>
      <c r="F18" s="22">
        <v>43231198</v>
      </c>
      <c r="H18" s="19" t="s">
        <v>67</v>
      </c>
      <c r="I18" s="20" t="s">
        <v>68</v>
      </c>
      <c r="J18" s="20" t="s">
        <v>69</v>
      </c>
      <c r="K18" s="20" t="s">
        <v>128</v>
      </c>
      <c r="L18" s="21" t="s">
        <v>132</v>
      </c>
      <c r="M18" s="22">
        <v>51014602</v>
      </c>
      <c r="O18" s="19" t="s">
        <v>133</v>
      </c>
      <c r="P18" s="20" t="s">
        <v>134</v>
      </c>
      <c r="Q18" s="20" t="s">
        <v>135</v>
      </c>
      <c r="R18" s="20" t="s">
        <v>201</v>
      </c>
      <c r="S18" s="21" t="s">
        <v>202</v>
      </c>
      <c r="T18" s="22">
        <v>75053701</v>
      </c>
    </row>
    <row r="19" spans="1:20" x14ac:dyDescent="0.35">
      <c r="A19" s="19" t="s">
        <v>62</v>
      </c>
      <c r="B19" s="20" t="s">
        <v>72</v>
      </c>
      <c r="C19" s="20" t="s">
        <v>73</v>
      </c>
      <c r="D19" s="20" t="s">
        <v>127</v>
      </c>
      <c r="E19" s="21" t="s">
        <v>137</v>
      </c>
      <c r="F19" s="22">
        <v>43231199</v>
      </c>
      <c r="H19" s="19" t="s">
        <v>67</v>
      </c>
      <c r="I19" s="20" t="s">
        <v>68</v>
      </c>
      <c r="J19" s="20" t="s">
        <v>69</v>
      </c>
      <c r="K19" s="20" t="s">
        <v>138</v>
      </c>
      <c r="L19" s="21" t="s">
        <v>139</v>
      </c>
      <c r="M19" s="22">
        <v>51014901</v>
      </c>
      <c r="O19" s="19" t="s">
        <v>133</v>
      </c>
      <c r="P19" s="20" t="s">
        <v>134</v>
      </c>
      <c r="Q19" s="20" t="s">
        <v>135</v>
      </c>
      <c r="R19" s="20" t="s">
        <v>205</v>
      </c>
      <c r="S19" s="21" t="s">
        <v>206</v>
      </c>
      <c r="T19" s="22">
        <v>75053801</v>
      </c>
    </row>
    <row r="20" spans="1:20" x14ac:dyDescent="0.35">
      <c r="A20" s="19" t="s">
        <v>62</v>
      </c>
      <c r="B20" s="20" t="s">
        <v>72</v>
      </c>
      <c r="C20" s="20" t="s">
        <v>73</v>
      </c>
      <c r="D20" s="20" t="s">
        <v>140</v>
      </c>
      <c r="E20" s="21" t="s">
        <v>141</v>
      </c>
      <c r="F20" s="22">
        <v>43231201</v>
      </c>
      <c r="H20" s="19" t="s">
        <v>67</v>
      </c>
      <c r="I20" s="20" t="s">
        <v>68</v>
      </c>
      <c r="J20" s="20" t="s">
        <v>69</v>
      </c>
      <c r="K20" s="20" t="s">
        <v>142</v>
      </c>
      <c r="L20" s="21" t="s">
        <v>143</v>
      </c>
      <c r="M20" s="22">
        <v>51015101</v>
      </c>
      <c r="O20" s="19" t="s">
        <v>133</v>
      </c>
      <c r="P20" s="20" t="s">
        <v>134</v>
      </c>
      <c r="Q20" s="20" t="s">
        <v>135</v>
      </c>
      <c r="R20" s="20" t="s">
        <v>210</v>
      </c>
      <c r="S20" s="21" t="s">
        <v>211</v>
      </c>
      <c r="T20" s="22">
        <v>75054101</v>
      </c>
    </row>
    <row r="21" spans="1:20" x14ac:dyDescent="0.35">
      <c r="A21" s="19" t="s">
        <v>62</v>
      </c>
      <c r="B21" s="20" t="s">
        <v>72</v>
      </c>
      <c r="C21" s="20" t="s">
        <v>73</v>
      </c>
      <c r="D21" s="20" t="s">
        <v>140</v>
      </c>
      <c r="E21" s="21" t="s">
        <v>146</v>
      </c>
      <c r="F21" s="22">
        <v>43231298</v>
      </c>
      <c r="H21" s="19" t="s">
        <v>67</v>
      </c>
      <c r="I21" s="20" t="s">
        <v>68</v>
      </c>
      <c r="J21" s="20" t="s">
        <v>69</v>
      </c>
      <c r="K21" s="20" t="s">
        <v>147</v>
      </c>
      <c r="L21" s="21" t="s">
        <v>148</v>
      </c>
      <c r="M21" s="22">
        <v>51015201</v>
      </c>
      <c r="O21" s="19" t="s">
        <v>133</v>
      </c>
      <c r="P21" s="20" t="s">
        <v>134</v>
      </c>
      <c r="Q21" s="20" t="s">
        <v>135</v>
      </c>
      <c r="R21" s="20" t="s">
        <v>215</v>
      </c>
      <c r="S21" s="21" t="s">
        <v>153</v>
      </c>
      <c r="T21" s="22">
        <v>75054301</v>
      </c>
    </row>
    <row r="22" spans="1:20" x14ac:dyDescent="0.35">
      <c r="A22" s="19" t="s">
        <v>62</v>
      </c>
      <c r="B22" s="20" t="s">
        <v>72</v>
      </c>
      <c r="C22" s="20" t="s">
        <v>73</v>
      </c>
      <c r="D22" s="20" t="s">
        <v>140</v>
      </c>
      <c r="E22" s="21" t="s">
        <v>151</v>
      </c>
      <c r="F22" s="22">
        <v>43231299</v>
      </c>
      <c r="H22" s="19" t="s">
        <v>67</v>
      </c>
      <c r="I22" s="20" t="s">
        <v>68</v>
      </c>
      <c r="J22" s="20" t="s">
        <v>69</v>
      </c>
      <c r="K22" s="20" t="s">
        <v>152</v>
      </c>
      <c r="L22" s="21" t="s">
        <v>153</v>
      </c>
      <c r="M22" s="22">
        <v>51019001</v>
      </c>
      <c r="O22" s="19" t="s">
        <v>133</v>
      </c>
      <c r="P22" s="20" t="s">
        <v>134</v>
      </c>
      <c r="Q22" s="20" t="s">
        <v>135</v>
      </c>
      <c r="R22" s="20" t="s">
        <v>215</v>
      </c>
      <c r="S22" s="21" t="s">
        <v>158</v>
      </c>
      <c r="T22" s="22">
        <v>75054302</v>
      </c>
    </row>
    <row r="23" spans="1:20" x14ac:dyDescent="0.35">
      <c r="A23" s="19" t="s">
        <v>62</v>
      </c>
      <c r="B23" s="20" t="s">
        <v>72</v>
      </c>
      <c r="C23" s="20" t="s">
        <v>73</v>
      </c>
      <c r="D23" s="20" t="s">
        <v>156</v>
      </c>
      <c r="E23" s="21" t="s">
        <v>157</v>
      </c>
      <c r="F23" s="22">
        <v>43231301</v>
      </c>
      <c r="H23" s="19" t="s">
        <v>67</v>
      </c>
      <c r="I23" s="20" t="s">
        <v>68</v>
      </c>
      <c r="J23" s="20" t="s">
        <v>69</v>
      </c>
      <c r="K23" s="20" t="s">
        <v>152</v>
      </c>
      <c r="L23" s="23" t="s">
        <v>158</v>
      </c>
      <c r="M23" s="24">
        <v>51019002</v>
      </c>
      <c r="O23" s="19" t="s">
        <v>133</v>
      </c>
      <c r="P23" s="20" t="s">
        <v>134</v>
      </c>
      <c r="Q23" s="20" t="s">
        <v>135</v>
      </c>
      <c r="R23" s="20" t="s">
        <v>215</v>
      </c>
      <c r="S23" s="21" t="s">
        <v>161</v>
      </c>
      <c r="T23" s="22">
        <v>75054303</v>
      </c>
    </row>
    <row r="24" spans="1:20" x14ac:dyDescent="0.35">
      <c r="A24" s="19" t="s">
        <v>62</v>
      </c>
      <c r="B24" s="20" t="s">
        <v>72</v>
      </c>
      <c r="C24" s="20" t="s">
        <v>73</v>
      </c>
      <c r="D24" s="20" t="s">
        <v>156</v>
      </c>
      <c r="E24" s="21" t="s">
        <v>160</v>
      </c>
      <c r="F24" s="22">
        <v>43231302</v>
      </c>
      <c r="H24" s="19" t="s">
        <v>67</v>
      </c>
      <c r="I24" s="20" t="s">
        <v>68</v>
      </c>
      <c r="J24" s="20" t="s">
        <v>69</v>
      </c>
      <c r="K24" s="20" t="s">
        <v>152</v>
      </c>
      <c r="L24" s="23" t="s">
        <v>161</v>
      </c>
      <c r="M24" s="24">
        <v>51019003</v>
      </c>
      <c r="O24" s="19" t="s">
        <v>133</v>
      </c>
      <c r="P24" s="20" t="s">
        <v>134</v>
      </c>
      <c r="Q24" s="20" t="s">
        <v>135</v>
      </c>
      <c r="R24" s="20" t="s">
        <v>215</v>
      </c>
      <c r="S24" s="21" t="s">
        <v>164</v>
      </c>
      <c r="T24" s="22">
        <v>75054304</v>
      </c>
    </row>
    <row r="25" spans="1:20" x14ac:dyDescent="0.35">
      <c r="A25" s="19" t="s">
        <v>62</v>
      </c>
      <c r="B25" s="20" t="s">
        <v>72</v>
      </c>
      <c r="C25" s="20" t="s">
        <v>73</v>
      </c>
      <c r="D25" s="20" t="s">
        <v>156</v>
      </c>
      <c r="E25" s="21" t="s">
        <v>163</v>
      </c>
      <c r="F25" s="22">
        <v>43231303</v>
      </c>
      <c r="H25" s="19" t="s">
        <v>67</v>
      </c>
      <c r="I25" s="20" t="s">
        <v>68</v>
      </c>
      <c r="J25" s="20" t="s">
        <v>69</v>
      </c>
      <c r="K25" s="20" t="s">
        <v>152</v>
      </c>
      <c r="L25" s="21" t="s">
        <v>164</v>
      </c>
      <c r="M25" s="22">
        <v>51019004</v>
      </c>
      <c r="O25" s="19" t="s">
        <v>133</v>
      </c>
      <c r="P25" s="20" t="s">
        <v>134</v>
      </c>
      <c r="Q25" s="20" t="s">
        <v>135</v>
      </c>
      <c r="R25" s="20" t="s">
        <v>215</v>
      </c>
      <c r="S25" s="21" t="s">
        <v>167</v>
      </c>
      <c r="T25" s="22">
        <v>75054305</v>
      </c>
    </row>
    <row r="26" spans="1:20" x14ac:dyDescent="0.35">
      <c r="A26" s="19" t="s">
        <v>62</v>
      </c>
      <c r="B26" s="20" t="s">
        <v>72</v>
      </c>
      <c r="C26" s="20" t="s">
        <v>73</v>
      </c>
      <c r="D26" s="20" t="s">
        <v>156</v>
      </c>
      <c r="E26" s="21" t="s">
        <v>166</v>
      </c>
      <c r="F26" s="22">
        <v>43231398</v>
      </c>
      <c r="H26" s="19" t="s">
        <v>67</v>
      </c>
      <c r="I26" s="20" t="s">
        <v>68</v>
      </c>
      <c r="J26" s="20" t="s">
        <v>69</v>
      </c>
      <c r="K26" s="20" t="s">
        <v>152</v>
      </c>
      <c r="L26" s="21" t="s">
        <v>167</v>
      </c>
      <c r="M26" s="22">
        <v>51019005</v>
      </c>
      <c r="O26" s="19" t="s">
        <v>133</v>
      </c>
      <c r="P26" s="20" t="s">
        <v>134</v>
      </c>
      <c r="Q26" s="20" t="s">
        <v>135</v>
      </c>
      <c r="R26" s="20" t="s">
        <v>215</v>
      </c>
      <c r="S26" s="21" t="s">
        <v>95</v>
      </c>
      <c r="T26" s="22">
        <v>75054306</v>
      </c>
    </row>
    <row r="27" spans="1:20" x14ac:dyDescent="0.35">
      <c r="A27" s="19" t="s">
        <v>62</v>
      </c>
      <c r="B27" s="20" t="s">
        <v>72</v>
      </c>
      <c r="C27" s="20" t="s">
        <v>73</v>
      </c>
      <c r="D27" s="20" t="s">
        <v>156</v>
      </c>
      <c r="E27" s="21" t="s">
        <v>169</v>
      </c>
      <c r="F27" s="22">
        <v>43231399</v>
      </c>
      <c r="H27" s="19" t="s">
        <v>67</v>
      </c>
      <c r="I27" s="20" t="s">
        <v>68</v>
      </c>
      <c r="J27" s="20" t="s">
        <v>69</v>
      </c>
      <c r="K27" s="20" t="s">
        <v>152</v>
      </c>
      <c r="L27" s="21" t="s">
        <v>170</v>
      </c>
      <c r="M27" s="22">
        <v>51019006</v>
      </c>
      <c r="O27" s="19" t="s">
        <v>133</v>
      </c>
      <c r="P27" s="20" t="s">
        <v>134</v>
      </c>
      <c r="Q27" s="20" t="s">
        <v>135</v>
      </c>
      <c r="R27" s="20" t="s">
        <v>215</v>
      </c>
      <c r="S27" s="21" t="s">
        <v>98</v>
      </c>
      <c r="T27" s="22">
        <v>75054307</v>
      </c>
    </row>
    <row r="28" spans="1:20" x14ac:dyDescent="0.35">
      <c r="A28" s="19" t="s">
        <v>62</v>
      </c>
      <c r="B28" s="20" t="s">
        <v>72</v>
      </c>
      <c r="C28" s="20" t="s">
        <v>73</v>
      </c>
      <c r="D28" s="20" t="s">
        <v>172</v>
      </c>
      <c r="E28" s="21" t="s">
        <v>96</v>
      </c>
      <c r="F28" s="22">
        <v>43231401</v>
      </c>
      <c r="H28" s="19" t="s">
        <v>67</v>
      </c>
      <c r="I28" s="20" t="s">
        <v>68</v>
      </c>
      <c r="J28" s="20" t="s">
        <v>69</v>
      </c>
      <c r="K28" s="20" t="s">
        <v>152</v>
      </c>
      <c r="L28" s="21" t="s">
        <v>173</v>
      </c>
      <c r="M28" s="22">
        <v>51019007</v>
      </c>
      <c r="O28" s="19" t="s">
        <v>133</v>
      </c>
      <c r="P28" s="20" t="s">
        <v>134</v>
      </c>
      <c r="Q28" s="20" t="s">
        <v>135</v>
      </c>
      <c r="R28" s="20" t="s">
        <v>215</v>
      </c>
      <c r="S28" s="21" t="s">
        <v>233</v>
      </c>
      <c r="T28" s="22">
        <v>75054308</v>
      </c>
    </row>
    <row r="29" spans="1:20" x14ac:dyDescent="0.35">
      <c r="A29" s="19" t="s">
        <v>62</v>
      </c>
      <c r="B29" s="20" t="s">
        <v>72</v>
      </c>
      <c r="C29" s="20" t="s">
        <v>73</v>
      </c>
      <c r="D29" s="20" t="s">
        <v>172</v>
      </c>
      <c r="E29" s="21" t="s">
        <v>93</v>
      </c>
      <c r="F29" s="22">
        <v>43231402</v>
      </c>
      <c r="H29" s="19" t="s">
        <v>67</v>
      </c>
      <c r="I29" s="20" t="s">
        <v>68</v>
      </c>
      <c r="J29" s="20" t="s">
        <v>69</v>
      </c>
      <c r="K29" s="20" t="s">
        <v>152</v>
      </c>
      <c r="L29" s="21" t="s">
        <v>176</v>
      </c>
      <c r="M29" s="22">
        <v>51019008</v>
      </c>
      <c r="O29" s="19" t="s">
        <v>133</v>
      </c>
      <c r="P29" s="20" t="s">
        <v>134</v>
      </c>
      <c r="Q29" s="20" t="s">
        <v>135</v>
      </c>
      <c r="R29" s="20" t="s">
        <v>215</v>
      </c>
      <c r="S29" s="21" t="s">
        <v>173</v>
      </c>
      <c r="T29" s="22">
        <v>75054309</v>
      </c>
    </row>
    <row r="30" spans="1:20" x14ac:dyDescent="0.35">
      <c r="A30" s="19" t="s">
        <v>62</v>
      </c>
      <c r="B30" s="20" t="s">
        <v>72</v>
      </c>
      <c r="C30" s="20" t="s">
        <v>73</v>
      </c>
      <c r="D30" s="20" t="s">
        <v>172</v>
      </c>
      <c r="E30" s="23" t="s">
        <v>179</v>
      </c>
      <c r="F30" s="24">
        <v>43231497</v>
      </c>
      <c r="H30" s="19" t="s">
        <v>67</v>
      </c>
      <c r="I30" s="20" t="s">
        <v>68</v>
      </c>
      <c r="J30" s="20" t="s">
        <v>180</v>
      </c>
      <c r="K30" s="20" t="s">
        <v>181</v>
      </c>
      <c r="L30" s="21" t="s">
        <v>150</v>
      </c>
      <c r="M30" s="22">
        <v>51020101</v>
      </c>
      <c r="O30" s="19" t="s">
        <v>133</v>
      </c>
      <c r="P30" s="20" t="s">
        <v>134</v>
      </c>
      <c r="Q30" s="20" t="s">
        <v>135</v>
      </c>
      <c r="R30" s="20" t="s">
        <v>215</v>
      </c>
      <c r="S30" s="21" t="s">
        <v>176</v>
      </c>
      <c r="T30" s="22">
        <v>75054310</v>
      </c>
    </row>
    <row r="31" spans="1:20" x14ac:dyDescent="0.35">
      <c r="A31" s="19" t="s">
        <v>62</v>
      </c>
      <c r="B31" s="20" t="s">
        <v>72</v>
      </c>
      <c r="C31" s="20" t="s">
        <v>73</v>
      </c>
      <c r="D31" s="20" t="s">
        <v>172</v>
      </c>
      <c r="E31" s="21" t="s">
        <v>184</v>
      </c>
      <c r="F31" s="22">
        <v>43231498</v>
      </c>
      <c r="H31" s="19" t="s">
        <v>67</v>
      </c>
      <c r="I31" s="20" t="s">
        <v>68</v>
      </c>
      <c r="J31" s="20" t="s">
        <v>180</v>
      </c>
      <c r="K31" s="20" t="s">
        <v>185</v>
      </c>
      <c r="L31" s="21" t="s">
        <v>175</v>
      </c>
      <c r="M31" s="22">
        <v>51020301</v>
      </c>
      <c r="O31" s="19" t="s">
        <v>133</v>
      </c>
      <c r="P31" s="20" t="s">
        <v>134</v>
      </c>
      <c r="Q31" s="20" t="s">
        <v>135</v>
      </c>
      <c r="R31" s="20" t="s">
        <v>241</v>
      </c>
      <c r="S31" s="21" t="s">
        <v>242</v>
      </c>
      <c r="T31" s="22">
        <v>75054401</v>
      </c>
    </row>
    <row r="32" spans="1:20" x14ac:dyDescent="0.35">
      <c r="A32" s="19" t="s">
        <v>62</v>
      </c>
      <c r="B32" s="20" t="s">
        <v>72</v>
      </c>
      <c r="C32" s="20" t="s">
        <v>73</v>
      </c>
      <c r="D32" s="20" t="s">
        <v>172</v>
      </c>
      <c r="E32" s="21" t="s">
        <v>188</v>
      </c>
      <c r="F32" s="22">
        <v>43231499</v>
      </c>
      <c r="H32" s="19" t="s">
        <v>67</v>
      </c>
      <c r="I32" s="20" t="s">
        <v>68</v>
      </c>
      <c r="J32" s="20" t="s">
        <v>180</v>
      </c>
      <c r="K32" s="20" t="s">
        <v>189</v>
      </c>
      <c r="L32" s="21" t="s">
        <v>190</v>
      </c>
      <c r="M32" s="22">
        <v>51020401</v>
      </c>
      <c r="O32" s="19" t="s">
        <v>133</v>
      </c>
      <c r="P32" s="20" t="s">
        <v>134</v>
      </c>
      <c r="Q32" s="20" t="s">
        <v>135</v>
      </c>
      <c r="R32" s="20" t="s">
        <v>244</v>
      </c>
      <c r="S32" s="21" t="s">
        <v>125</v>
      </c>
      <c r="T32" s="22">
        <v>75054501</v>
      </c>
    </row>
    <row r="33" spans="1:20" x14ac:dyDescent="0.35">
      <c r="A33" s="19" t="s">
        <v>62</v>
      </c>
      <c r="B33" s="20" t="s">
        <v>72</v>
      </c>
      <c r="C33" s="20" t="s">
        <v>73</v>
      </c>
      <c r="D33" s="20" t="s">
        <v>193</v>
      </c>
      <c r="E33" s="21" t="s">
        <v>99</v>
      </c>
      <c r="F33" s="22">
        <v>43231501</v>
      </c>
      <c r="H33" s="19" t="s">
        <v>67</v>
      </c>
      <c r="I33" s="20" t="s">
        <v>68</v>
      </c>
      <c r="J33" s="20" t="s">
        <v>194</v>
      </c>
      <c r="K33" s="20" t="s">
        <v>195</v>
      </c>
      <c r="L33" s="21" t="s">
        <v>196</v>
      </c>
      <c r="M33" s="22">
        <v>51030201</v>
      </c>
      <c r="O33" s="19" t="s">
        <v>133</v>
      </c>
      <c r="P33" s="20" t="s">
        <v>134</v>
      </c>
      <c r="Q33" s="20" t="s">
        <v>135</v>
      </c>
      <c r="R33" s="20" t="s">
        <v>247</v>
      </c>
      <c r="S33" s="21" t="s">
        <v>129</v>
      </c>
      <c r="T33" s="22">
        <v>75054601</v>
      </c>
    </row>
    <row r="34" spans="1:20" x14ac:dyDescent="0.35">
      <c r="A34" s="19" t="s">
        <v>62</v>
      </c>
      <c r="B34" s="20" t="s">
        <v>72</v>
      </c>
      <c r="C34" s="20" t="s">
        <v>73</v>
      </c>
      <c r="D34" s="20" t="s">
        <v>193</v>
      </c>
      <c r="E34" s="21" t="s">
        <v>103</v>
      </c>
      <c r="F34" s="22">
        <v>43231502</v>
      </c>
      <c r="H34" s="19" t="s">
        <v>67</v>
      </c>
      <c r="I34" s="20" t="s">
        <v>68</v>
      </c>
      <c r="J34" s="20" t="s">
        <v>194</v>
      </c>
      <c r="K34" s="20" t="s">
        <v>199</v>
      </c>
      <c r="L34" s="21" t="s">
        <v>200</v>
      </c>
      <c r="M34" s="22">
        <v>51030301</v>
      </c>
      <c r="O34" s="19" t="s">
        <v>133</v>
      </c>
      <c r="P34" s="20" t="s">
        <v>134</v>
      </c>
      <c r="Q34" s="20" t="s">
        <v>135</v>
      </c>
      <c r="R34" s="20" t="s">
        <v>247</v>
      </c>
      <c r="S34" s="21" t="s">
        <v>132</v>
      </c>
      <c r="T34" s="22">
        <v>75054602</v>
      </c>
    </row>
    <row r="35" spans="1:20" x14ac:dyDescent="0.35">
      <c r="A35" s="19" t="s">
        <v>62</v>
      </c>
      <c r="B35" s="20" t="s">
        <v>72</v>
      </c>
      <c r="C35" s="20" t="s">
        <v>73</v>
      </c>
      <c r="D35" s="20" t="s">
        <v>193</v>
      </c>
      <c r="E35" s="21" t="s">
        <v>107</v>
      </c>
      <c r="F35" s="22">
        <v>43231503</v>
      </c>
      <c r="H35" s="19" t="s">
        <v>67</v>
      </c>
      <c r="I35" s="20" t="s">
        <v>68</v>
      </c>
      <c r="J35" s="20" t="s">
        <v>194</v>
      </c>
      <c r="K35" s="20" t="s">
        <v>203</v>
      </c>
      <c r="L35" s="21" t="s">
        <v>204</v>
      </c>
      <c r="M35" s="22">
        <v>51030501</v>
      </c>
      <c r="O35" s="19" t="s">
        <v>133</v>
      </c>
      <c r="P35" s="20" t="s">
        <v>134</v>
      </c>
      <c r="Q35" s="20" t="s">
        <v>135</v>
      </c>
      <c r="R35" s="20" t="s">
        <v>251</v>
      </c>
      <c r="S35" s="21" t="s">
        <v>139</v>
      </c>
      <c r="T35" s="22">
        <v>75054901</v>
      </c>
    </row>
    <row r="36" spans="1:20" x14ac:dyDescent="0.35">
      <c r="A36" s="19" t="s">
        <v>62</v>
      </c>
      <c r="B36" s="20" t="s">
        <v>72</v>
      </c>
      <c r="C36" s="20" t="s">
        <v>73</v>
      </c>
      <c r="D36" s="20" t="s">
        <v>193</v>
      </c>
      <c r="E36" s="21" t="s">
        <v>207</v>
      </c>
      <c r="F36" s="22">
        <v>43231504</v>
      </c>
      <c r="H36" s="19" t="s">
        <v>67</v>
      </c>
      <c r="I36" s="20" t="s">
        <v>68</v>
      </c>
      <c r="J36" s="20" t="s">
        <v>194</v>
      </c>
      <c r="K36" s="20" t="s">
        <v>208</v>
      </c>
      <c r="L36" s="25" t="s">
        <v>209</v>
      </c>
      <c r="M36" s="22">
        <v>51030601</v>
      </c>
      <c r="O36" s="19" t="s">
        <v>133</v>
      </c>
      <c r="P36" s="20" t="s">
        <v>134</v>
      </c>
      <c r="Q36" s="20" t="s">
        <v>135</v>
      </c>
      <c r="R36" s="20" t="s">
        <v>253</v>
      </c>
      <c r="S36" s="21" t="s">
        <v>148</v>
      </c>
      <c r="T36" s="22">
        <v>75055201</v>
      </c>
    </row>
    <row r="37" spans="1:20" x14ac:dyDescent="0.35">
      <c r="A37" s="19" t="s">
        <v>62</v>
      </c>
      <c r="B37" s="20" t="s">
        <v>72</v>
      </c>
      <c r="C37" s="20" t="s">
        <v>73</v>
      </c>
      <c r="D37" s="20" t="s">
        <v>193</v>
      </c>
      <c r="E37" s="21" t="s">
        <v>212</v>
      </c>
      <c r="F37" s="22">
        <v>43231505</v>
      </c>
      <c r="H37" s="19" t="s">
        <v>67</v>
      </c>
      <c r="I37" s="20" t="s">
        <v>68</v>
      </c>
      <c r="J37" s="20" t="s">
        <v>194</v>
      </c>
      <c r="K37" s="20" t="s">
        <v>213</v>
      </c>
      <c r="L37" s="21" t="s">
        <v>214</v>
      </c>
      <c r="M37" s="22">
        <v>51030701</v>
      </c>
      <c r="O37" s="19" t="s">
        <v>133</v>
      </c>
      <c r="P37" s="20" t="s">
        <v>134</v>
      </c>
      <c r="Q37" s="20" t="s">
        <v>135</v>
      </c>
      <c r="R37" s="20" t="s">
        <v>256</v>
      </c>
      <c r="S37" s="21" t="s">
        <v>257</v>
      </c>
      <c r="T37" s="22">
        <v>75056701</v>
      </c>
    </row>
    <row r="38" spans="1:20" x14ac:dyDescent="0.35">
      <c r="A38" s="19" t="s">
        <v>62</v>
      </c>
      <c r="B38" s="20" t="s">
        <v>72</v>
      </c>
      <c r="C38" s="20" t="s">
        <v>73</v>
      </c>
      <c r="D38" s="20" t="s">
        <v>193</v>
      </c>
      <c r="E38" s="21" t="s">
        <v>216</v>
      </c>
      <c r="F38" s="22">
        <v>43231596</v>
      </c>
      <c r="H38" s="19" t="s">
        <v>67</v>
      </c>
      <c r="I38" s="20" t="s">
        <v>68</v>
      </c>
      <c r="J38" s="20" t="s">
        <v>217</v>
      </c>
      <c r="K38" s="20" t="s">
        <v>218</v>
      </c>
      <c r="L38" s="21" t="s">
        <v>198</v>
      </c>
      <c r="M38" s="22">
        <v>51040101</v>
      </c>
      <c r="O38" s="19" t="s">
        <v>133</v>
      </c>
      <c r="P38" s="20" t="s">
        <v>134</v>
      </c>
      <c r="Q38" s="20" t="s">
        <v>135</v>
      </c>
      <c r="R38" s="20" t="s">
        <v>260</v>
      </c>
      <c r="S38" s="21" t="s">
        <v>261</v>
      </c>
      <c r="T38" s="22">
        <v>75056801</v>
      </c>
    </row>
    <row r="39" spans="1:20" x14ac:dyDescent="0.35">
      <c r="A39" s="19" t="s">
        <v>62</v>
      </c>
      <c r="B39" s="20" t="s">
        <v>72</v>
      </c>
      <c r="C39" s="20" t="s">
        <v>73</v>
      </c>
      <c r="D39" s="20" t="s">
        <v>193</v>
      </c>
      <c r="E39" s="21" t="s">
        <v>219</v>
      </c>
      <c r="F39" s="22">
        <v>43231597</v>
      </c>
      <c r="H39" s="19" t="s">
        <v>67</v>
      </c>
      <c r="I39" s="20" t="s">
        <v>68</v>
      </c>
      <c r="J39" s="20" t="s">
        <v>217</v>
      </c>
      <c r="K39" s="20" t="s">
        <v>220</v>
      </c>
      <c r="L39" s="21" t="s">
        <v>206</v>
      </c>
      <c r="M39" s="22">
        <v>51040201</v>
      </c>
      <c r="O39" s="19" t="s">
        <v>133</v>
      </c>
      <c r="P39" s="20" t="s">
        <v>134</v>
      </c>
      <c r="Q39" s="20" t="s">
        <v>135</v>
      </c>
      <c r="R39" s="20" t="s">
        <v>264</v>
      </c>
      <c r="S39" s="21" t="s">
        <v>265</v>
      </c>
      <c r="T39" s="22">
        <v>75057001</v>
      </c>
    </row>
    <row r="40" spans="1:20" x14ac:dyDescent="0.35">
      <c r="A40" s="19" t="s">
        <v>62</v>
      </c>
      <c r="B40" s="20" t="s">
        <v>72</v>
      </c>
      <c r="C40" s="20" t="s">
        <v>73</v>
      </c>
      <c r="D40" s="20" t="s">
        <v>193</v>
      </c>
      <c r="E40" s="21" t="s">
        <v>221</v>
      </c>
      <c r="F40" s="22">
        <v>43231598</v>
      </c>
      <c r="H40" s="19" t="s">
        <v>67</v>
      </c>
      <c r="I40" s="20" t="s">
        <v>68</v>
      </c>
      <c r="J40" s="20" t="s">
        <v>222</v>
      </c>
      <c r="K40" s="20" t="s">
        <v>223</v>
      </c>
      <c r="L40" s="21" t="s">
        <v>224</v>
      </c>
      <c r="M40" s="22">
        <v>51110601</v>
      </c>
      <c r="O40" s="19" t="s">
        <v>133</v>
      </c>
      <c r="P40" s="20" t="s">
        <v>134</v>
      </c>
      <c r="Q40" s="20" t="s">
        <v>135</v>
      </c>
      <c r="R40" s="20" t="s">
        <v>268</v>
      </c>
      <c r="S40" s="21" t="s">
        <v>143</v>
      </c>
      <c r="T40" s="22">
        <v>75057301</v>
      </c>
    </row>
    <row r="41" spans="1:20" x14ac:dyDescent="0.35">
      <c r="A41" s="19" t="s">
        <v>62</v>
      </c>
      <c r="B41" s="20" t="s">
        <v>72</v>
      </c>
      <c r="C41" s="20" t="s">
        <v>73</v>
      </c>
      <c r="D41" s="20" t="s">
        <v>193</v>
      </c>
      <c r="E41" s="21" t="s">
        <v>225</v>
      </c>
      <c r="F41" s="22">
        <v>43231599</v>
      </c>
      <c r="H41" s="19" t="s">
        <v>67</v>
      </c>
      <c r="I41" s="20" t="s">
        <v>68</v>
      </c>
      <c r="J41" s="20" t="s">
        <v>222</v>
      </c>
      <c r="K41" s="20" t="s">
        <v>226</v>
      </c>
      <c r="L41" s="21" t="s">
        <v>139</v>
      </c>
      <c r="M41" s="22">
        <v>51111101</v>
      </c>
      <c r="O41" s="19" t="s">
        <v>133</v>
      </c>
      <c r="P41" s="20" t="s">
        <v>134</v>
      </c>
      <c r="Q41" s="20" t="s">
        <v>135</v>
      </c>
      <c r="R41" s="20" t="s">
        <v>273</v>
      </c>
      <c r="S41" s="21" t="s">
        <v>274</v>
      </c>
      <c r="T41" s="22">
        <v>75059001</v>
      </c>
    </row>
    <row r="42" spans="1:20" x14ac:dyDescent="0.35">
      <c r="A42" s="19" t="s">
        <v>62</v>
      </c>
      <c r="B42" s="20" t="s">
        <v>72</v>
      </c>
      <c r="C42" s="20" t="s">
        <v>73</v>
      </c>
      <c r="D42" s="20" t="s">
        <v>227</v>
      </c>
      <c r="E42" s="21" t="s">
        <v>114</v>
      </c>
      <c r="F42" s="22">
        <v>43231601</v>
      </c>
      <c r="H42" s="19" t="s">
        <v>67</v>
      </c>
      <c r="I42" s="20" t="s">
        <v>68</v>
      </c>
      <c r="J42" s="20" t="s">
        <v>222</v>
      </c>
      <c r="K42" s="20" t="s">
        <v>226</v>
      </c>
      <c r="L42" s="21" t="s">
        <v>53</v>
      </c>
      <c r="M42" s="22">
        <v>51111102</v>
      </c>
      <c r="O42" s="19" t="s">
        <v>133</v>
      </c>
      <c r="P42" s="20" t="s">
        <v>134</v>
      </c>
      <c r="Q42" s="20" t="s">
        <v>277</v>
      </c>
      <c r="R42" s="20" t="s">
        <v>278</v>
      </c>
      <c r="S42" s="21" t="s">
        <v>224</v>
      </c>
      <c r="T42" s="22">
        <v>75100601</v>
      </c>
    </row>
    <row r="43" spans="1:20" x14ac:dyDescent="0.35">
      <c r="A43" s="19" t="s">
        <v>62</v>
      </c>
      <c r="B43" s="20" t="s">
        <v>72</v>
      </c>
      <c r="C43" s="20" t="s">
        <v>73</v>
      </c>
      <c r="D43" s="20" t="s">
        <v>227</v>
      </c>
      <c r="E43" s="21" t="s">
        <v>228</v>
      </c>
      <c r="F43" s="22">
        <v>43231602</v>
      </c>
      <c r="H43" s="19" t="s">
        <v>67</v>
      </c>
      <c r="I43" s="20" t="s">
        <v>68</v>
      </c>
      <c r="J43" s="20" t="s">
        <v>222</v>
      </c>
      <c r="K43" s="20" t="s">
        <v>226</v>
      </c>
      <c r="L43" s="21" t="s">
        <v>229</v>
      </c>
      <c r="M43" s="22">
        <v>51111103</v>
      </c>
      <c r="O43" s="19" t="s">
        <v>133</v>
      </c>
      <c r="P43" s="20" t="s">
        <v>134</v>
      </c>
      <c r="Q43" s="20" t="s">
        <v>277</v>
      </c>
      <c r="R43" s="20" t="s">
        <v>283</v>
      </c>
      <c r="S43" s="21" t="s">
        <v>284</v>
      </c>
      <c r="T43" s="22">
        <v>75101301</v>
      </c>
    </row>
    <row r="44" spans="1:20" x14ac:dyDescent="0.35">
      <c r="A44" s="19" t="s">
        <v>62</v>
      </c>
      <c r="B44" s="20" t="s">
        <v>72</v>
      </c>
      <c r="C44" s="20" t="s">
        <v>73</v>
      </c>
      <c r="D44" s="20" t="s">
        <v>227</v>
      </c>
      <c r="E44" s="21" t="s">
        <v>230</v>
      </c>
      <c r="F44" s="22">
        <v>43231603</v>
      </c>
      <c r="H44" s="19" t="s">
        <v>67</v>
      </c>
      <c r="I44" s="20" t="s">
        <v>68</v>
      </c>
      <c r="J44" s="20" t="s">
        <v>222</v>
      </c>
      <c r="K44" s="20" t="s">
        <v>231</v>
      </c>
      <c r="L44" s="23" t="s">
        <v>232</v>
      </c>
      <c r="M44" s="24">
        <v>51111201</v>
      </c>
      <c r="O44" s="19" t="s">
        <v>133</v>
      </c>
      <c r="P44" s="20" t="s">
        <v>134</v>
      </c>
      <c r="Q44" s="20" t="s">
        <v>277</v>
      </c>
      <c r="R44" s="20" t="s">
        <v>287</v>
      </c>
      <c r="S44" s="21" t="s">
        <v>232</v>
      </c>
      <c r="T44" s="22">
        <v>75101501</v>
      </c>
    </row>
    <row r="45" spans="1:20" x14ac:dyDescent="0.35">
      <c r="A45" s="19" t="s">
        <v>62</v>
      </c>
      <c r="B45" s="20" t="s">
        <v>72</v>
      </c>
      <c r="C45" s="20" t="s">
        <v>73</v>
      </c>
      <c r="D45" s="20" t="s">
        <v>227</v>
      </c>
      <c r="E45" s="21" t="s">
        <v>234</v>
      </c>
      <c r="F45" s="22">
        <v>43231604</v>
      </c>
      <c r="H45" s="19" t="s">
        <v>67</v>
      </c>
      <c r="I45" s="20" t="s">
        <v>68</v>
      </c>
      <c r="J45" s="20" t="s">
        <v>222</v>
      </c>
      <c r="K45" s="20" t="s">
        <v>235</v>
      </c>
      <c r="L45" s="21" t="s">
        <v>236</v>
      </c>
      <c r="M45" s="22">
        <v>51111301</v>
      </c>
      <c r="O45" s="19" t="s">
        <v>133</v>
      </c>
      <c r="P45" s="20" t="s">
        <v>134</v>
      </c>
      <c r="Q45" s="20" t="s">
        <v>277</v>
      </c>
      <c r="R45" s="20" t="s">
        <v>290</v>
      </c>
      <c r="S45" s="21" t="s">
        <v>291</v>
      </c>
      <c r="T45" s="22">
        <v>75101901</v>
      </c>
    </row>
    <row r="46" spans="1:20" x14ac:dyDescent="0.35">
      <c r="A46" s="19" t="s">
        <v>62</v>
      </c>
      <c r="B46" s="20" t="s">
        <v>72</v>
      </c>
      <c r="C46" s="20" t="s">
        <v>73</v>
      </c>
      <c r="D46" s="20" t="s">
        <v>227</v>
      </c>
      <c r="E46" s="21" t="s">
        <v>237</v>
      </c>
      <c r="F46" s="22">
        <v>43231605</v>
      </c>
      <c r="H46" s="19" t="s">
        <v>67</v>
      </c>
      <c r="I46" s="20" t="s">
        <v>68</v>
      </c>
      <c r="J46" s="20" t="s">
        <v>222</v>
      </c>
      <c r="K46" s="20" t="s">
        <v>238</v>
      </c>
      <c r="L46" s="21" t="s">
        <v>984</v>
      </c>
      <c r="M46" s="22">
        <v>51111401</v>
      </c>
      <c r="O46" s="19" t="s">
        <v>133</v>
      </c>
      <c r="P46" s="20" t="s">
        <v>134</v>
      </c>
      <c r="Q46" s="20" t="s">
        <v>277</v>
      </c>
      <c r="R46" s="20" t="s">
        <v>290</v>
      </c>
      <c r="S46" s="21" t="s">
        <v>294</v>
      </c>
      <c r="T46" s="22">
        <v>75101902</v>
      </c>
    </row>
    <row r="47" spans="1:20" x14ac:dyDescent="0.35">
      <c r="A47" s="19" t="s">
        <v>62</v>
      </c>
      <c r="B47" s="20" t="s">
        <v>72</v>
      </c>
      <c r="C47" s="20" t="s">
        <v>73</v>
      </c>
      <c r="D47" s="20" t="s">
        <v>227</v>
      </c>
      <c r="E47" s="21" t="s">
        <v>96</v>
      </c>
      <c r="F47" s="22">
        <v>43231606</v>
      </c>
      <c r="H47" s="19" t="s">
        <v>67</v>
      </c>
      <c r="I47" s="20" t="s">
        <v>68</v>
      </c>
      <c r="J47" s="20" t="s">
        <v>222</v>
      </c>
      <c r="K47" s="20" t="s">
        <v>238</v>
      </c>
      <c r="L47" s="21" t="s">
        <v>240</v>
      </c>
      <c r="M47" s="22">
        <v>51111402</v>
      </c>
      <c r="O47" s="19" t="s">
        <v>133</v>
      </c>
      <c r="P47" s="20" t="s">
        <v>134</v>
      </c>
      <c r="Q47" s="20" t="s">
        <v>277</v>
      </c>
      <c r="R47" s="20" t="s">
        <v>290</v>
      </c>
      <c r="S47" s="21" t="s">
        <v>298</v>
      </c>
      <c r="T47" s="22">
        <v>75101903</v>
      </c>
    </row>
    <row r="48" spans="1:20" x14ac:dyDescent="0.35">
      <c r="A48" s="19" t="s">
        <v>62</v>
      </c>
      <c r="B48" s="20" t="s">
        <v>72</v>
      </c>
      <c r="C48" s="20" t="s">
        <v>73</v>
      </c>
      <c r="D48" s="20" t="s">
        <v>227</v>
      </c>
      <c r="E48" s="21" t="s">
        <v>99</v>
      </c>
      <c r="F48" s="22">
        <v>43231607</v>
      </c>
      <c r="H48" s="19" t="s">
        <v>67</v>
      </c>
      <c r="I48" s="20" t="s">
        <v>68</v>
      </c>
      <c r="J48" s="20" t="s">
        <v>222</v>
      </c>
      <c r="K48" s="20" t="s">
        <v>238</v>
      </c>
      <c r="L48" s="21" t="s">
        <v>243</v>
      </c>
      <c r="M48" s="22">
        <v>51111403</v>
      </c>
      <c r="O48" s="19" t="s">
        <v>133</v>
      </c>
      <c r="P48" s="20" t="s">
        <v>134</v>
      </c>
      <c r="Q48" s="20" t="s">
        <v>277</v>
      </c>
      <c r="R48" s="20" t="s">
        <v>290</v>
      </c>
      <c r="S48" s="21" t="s">
        <v>301</v>
      </c>
      <c r="T48" s="22">
        <v>75101904</v>
      </c>
    </row>
    <row r="49" spans="1:20" x14ac:dyDescent="0.35">
      <c r="A49" s="19" t="s">
        <v>62</v>
      </c>
      <c r="B49" s="20" t="s">
        <v>72</v>
      </c>
      <c r="C49" s="20" t="s">
        <v>73</v>
      </c>
      <c r="D49" s="20" t="s">
        <v>227</v>
      </c>
      <c r="E49" s="21" t="s">
        <v>245</v>
      </c>
      <c r="F49" s="22">
        <v>43231608</v>
      </c>
      <c r="H49" s="19" t="s">
        <v>67</v>
      </c>
      <c r="I49" s="20" t="s">
        <v>68</v>
      </c>
      <c r="J49" s="20" t="s">
        <v>222</v>
      </c>
      <c r="K49" s="20" t="s">
        <v>238</v>
      </c>
      <c r="L49" s="21" t="s">
        <v>246</v>
      </c>
      <c r="M49" s="22">
        <v>51111404</v>
      </c>
      <c r="O49" s="19" t="s">
        <v>133</v>
      </c>
      <c r="P49" s="20" t="s">
        <v>134</v>
      </c>
      <c r="Q49" s="20" t="s">
        <v>277</v>
      </c>
      <c r="R49" s="20" t="s">
        <v>290</v>
      </c>
      <c r="S49" s="21" t="s">
        <v>304</v>
      </c>
      <c r="T49" s="22">
        <v>75101905</v>
      </c>
    </row>
    <row r="50" spans="1:20" x14ac:dyDescent="0.35">
      <c r="A50" s="19" t="s">
        <v>62</v>
      </c>
      <c r="B50" s="20" t="s">
        <v>72</v>
      </c>
      <c r="C50" s="20" t="s">
        <v>73</v>
      </c>
      <c r="D50" s="20" t="s">
        <v>227</v>
      </c>
      <c r="E50" s="21" t="s">
        <v>107</v>
      </c>
      <c r="F50" s="22">
        <v>43231609</v>
      </c>
      <c r="H50" s="19" t="s">
        <v>67</v>
      </c>
      <c r="I50" s="20" t="s">
        <v>68</v>
      </c>
      <c r="J50" s="20" t="s">
        <v>222</v>
      </c>
      <c r="K50" s="20" t="s">
        <v>238</v>
      </c>
      <c r="L50" s="21" t="s">
        <v>248</v>
      </c>
      <c r="M50" s="22">
        <v>51111405</v>
      </c>
      <c r="O50" s="19" t="s">
        <v>133</v>
      </c>
      <c r="P50" s="20" t="s">
        <v>134</v>
      </c>
      <c r="Q50" s="20" t="s">
        <v>277</v>
      </c>
      <c r="R50" s="20" t="s">
        <v>290</v>
      </c>
      <c r="S50" s="21" t="s">
        <v>309</v>
      </c>
      <c r="T50" s="22">
        <v>75101906</v>
      </c>
    </row>
    <row r="51" spans="1:20" x14ac:dyDescent="0.35">
      <c r="A51" s="19" t="s">
        <v>62</v>
      </c>
      <c r="B51" s="20" t="s">
        <v>72</v>
      </c>
      <c r="C51" s="20" t="s">
        <v>73</v>
      </c>
      <c r="D51" s="20" t="s">
        <v>227</v>
      </c>
      <c r="E51" s="21" t="s">
        <v>249</v>
      </c>
      <c r="F51" s="22">
        <v>43231697</v>
      </c>
      <c r="H51" s="19" t="s">
        <v>67</v>
      </c>
      <c r="I51" s="20" t="s">
        <v>68</v>
      </c>
      <c r="J51" s="20" t="s">
        <v>222</v>
      </c>
      <c r="K51" s="20" t="s">
        <v>250</v>
      </c>
      <c r="L51" s="21" t="s">
        <v>985</v>
      </c>
      <c r="M51" s="22">
        <v>51111501</v>
      </c>
      <c r="O51" s="19" t="s">
        <v>133</v>
      </c>
      <c r="P51" s="20" t="s">
        <v>134</v>
      </c>
      <c r="Q51" s="20" t="s">
        <v>277</v>
      </c>
      <c r="R51" s="20" t="s">
        <v>312</v>
      </c>
      <c r="S51" s="21" t="s">
        <v>313</v>
      </c>
      <c r="T51" s="22">
        <v>75102301</v>
      </c>
    </row>
    <row r="52" spans="1:20" x14ac:dyDescent="0.35">
      <c r="A52" s="19" t="s">
        <v>62</v>
      </c>
      <c r="B52" s="20" t="s">
        <v>72</v>
      </c>
      <c r="C52" s="20" t="s">
        <v>73</v>
      </c>
      <c r="D52" s="20" t="s">
        <v>227</v>
      </c>
      <c r="E52" s="21" t="s">
        <v>252</v>
      </c>
      <c r="F52" s="22">
        <v>43231698</v>
      </c>
      <c r="H52" s="19" t="s">
        <v>67</v>
      </c>
      <c r="I52" s="20" t="s">
        <v>68</v>
      </c>
      <c r="J52" s="20" t="s">
        <v>222</v>
      </c>
      <c r="K52" s="20" t="s">
        <v>250</v>
      </c>
      <c r="L52" s="23" t="s">
        <v>240</v>
      </c>
      <c r="M52" s="24">
        <v>51111502</v>
      </c>
      <c r="O52" s="19" t="s">
        <v>133</v>
      </c>
      <c r="P52" s="20" t="s">
        <v>134</v>
      </c>
      <c r="Q52" s="20" t="s">
        <v>277</v>
      </c>
      <c r="R52" s="20" t="s">
        <v>319</v>
      </c>
      <c r="S52" s="21" t="s">
        <v>320</v>
      </c>
      <c r="T52" s="22">
        <v>75102401</v>
      </c>
    </row>
    <row r="53" spans="1:20" x14ac:dyDescent="0.35">
      <c r="A53" s="19" t="s">
        <v>62</v>
      </c>
      <c r="B53" s="20" t="s">
        <v>72</v>
      </c>
      <c r="C53" s="20" t="s">
        <v>73</v>
      </c>
      <c r="D53" s="20" t="s">
        <v>227</v>
      </c>
      <c r="E53" s="21" t="s">
        <v>254</v>
      </c>
      <c r="F53" s="22">
        <v>43231699</v>
      </c>
      <c r="H53" s="19" t="s">
        <v>67</v>
      </c>
      <c r="I53" s="20" t="s">
        <v>68</v>
      </c>
      <c r="J53" s="20" t="s">
        <v>222</v>
      </c>
      <c r="K53" s="20" t="s">
        <v>250</v>
      </c>
      <c r="L53" s="21" t="s">
        <v>255</v>
      </c>
      <c r="M53" s="22">
        <v>51111503</v>
      </c>
      <c r="O53" s="19" t="s">
        <v>133</v>
      </c>
      <c r="P53" s="20" t="s">
        <v>134</v>
      </c>
      <c r="Q53" s="20" t="s">
        <v>277</v>
      </c>
      <c r="R53" s="20" t="s">
        <v>325</v>
      </c>
      <c r="S53" s="21" t="s">
        <v>326</v>
      </c>
      <c r="T53" s="22">
        <v>75102501</v>
      </c>
    </row>
    <row r="54" spans="1:20" x14ac:dyDescent="0.35">
      <c r="A54" s="19" t="s">
        <v>62</v>
      </c>
      <c r="B54" s="20" t="s">
        <v>72</v>
      </c>
      <c r="C54" s="20" t="s">
        <v>73</v>
      </c>
      <c r="D54" s="20" t="s">
        <v>258</v>
      </c>
      <c r="E54" s="21" t="s">
        <v>84</v>
      </c>
      <c r="F54" s="22">
        <v>43231701</v>
      </c>
      <c r="H54" s="19" t="s">
        <v>67</v>
      </c>
      <c r="I54" s="20" t="s">
        <v>68</v>
      </c>
      <c r="J54" s="20" t="s">
        <v>222</v>
      </c>
      <c r="K54" s="20" t="s">
        <v>250</v>
      </c>
      <c r="L54" s="21" t="s">
        <v>259</v>
      </c>
      <c r="M54" s="22">
        <v>51111504</v>
      </c>
      <c r="O54" s="19" t="s">
        <v>133</v>
      </c>
      <c r="P54" s="20" t="s">
        <v>134</v>
      </c>
      <c r="Q54" s="20" t="s">
        <v>277</v>
      </c>
      <c r="R54" s="20" t="s">
        <v>325</v>
      </c>
      <c r="S54" s="21" t="s">
        <v>330</v>
      </c>
      <c r="T54" s="22">
        <v>75102502</v>
      </c>
    </row>
    <row r="55" spans="1:20" x14ac:dyDescent="0.35">
      <c r="A55" s="19" t="s">
        <v>62</v>
      </c>
      <c r="B55" s="20" t="s">
        <v>72</v>
      </c>
      <c r="C55" s="20" t="s">
        <v>73</v>
      </c>
      <c r="D55" s="20" t="s">
        <v>258</v>
      </c>
      <c r="E55" s="21" t="s">
        <v>262</v>
      </c>
      <c r="F55" s="22">
        <v>43231798</v>
      </c>
      <c r="H55" s="19" t="s">
        <v>67</v>
      </c>
      <c r="I55" s="20" t="s">
        <v>68</v>
      </c>
      <c r="J55" s="20" t="s">
        <v>222</v>
      </c>
      <c r="K55" s="20" t="s">
        <v>250</v>
      </c>
      <c r="L55" s="21" t="s">
        <v>263</v>
      </c>
      <c r="M55" s="22">
        <v>51111505</v>
      </c>
      <c r="O55" s="19" t="s">
        <v>133</v>
      </c>
      <c r="P55" s="20" t="s">
        <v>134</v>
      </c>
      <c r="Q55" s="20" t="s">
        <v>277</v>
      </c>
      <c r="R55" s="20" t="s">
        <v>334</v>
      </c>
      <c r="S55" s="21" t="s">
        <v>335</v>
      </c>
      <c r="T55" s="22">
        <v>75102601</v>
      </c>
    </row>
    <row r="56" spans="1:20" x14ac:dyDescent="0.35">
      <c r="A56" s="19" t="s">
        <v>62</v>
      </c>
      <c r="B56" s="20" t="s">
        <v>72</v>
      </c>
      <c r="C56" s="20" t="s">
        <v>73</v>
      </c>
      <c r="D56" s="20" t="s">
        <v>258</v>
      </c>
      <c r="E56" s="21" t="s">
        <v>266</v>
      </c>
      <c r="F56" s="22">
        <v>43231799</v>
      </c>
      <c r="H56" s="19" t="s">
        <v>67</v>
      </c>
      <c r="I56" s="20" t="s">
        <v>68</v>
      </c>
      <c r="J56" s="20" t="s">
        <v>222</v>
      </c>
      <c r="K56" s="20" t="s">
        <v>250</v>
      </c>
      <c r="L56" s="21" t="s">
        <v>267</v>
      </c>
      <c r="M56" s="22">
        <v>51111506</v>
      </c>
      <c r="O56" s="19" t="s">
        <v>133</v>
      </c>
      <c r="P56" s="20" t="s">
        <v>134</v>
      </c>
      <c r="Q56" s="20" t="s">
        <v>277</v>
      </c>
      <c r="R56" s="20" t="s">
        <v>334</v>
      </c>
      <c r="S56" s="21" t="s">
        <v>338</v>
      </c>
      <c r="T56" s="22">
        <v>75102602</v>
      </c>
    </row>
    <row r="57" spans="1:20" x14ac:dyDescent="0.35">
      <c r="A57" s="19" t="s">
        <v>62</v>
      </c>
      <c r="B57" s="20" t="s">
        <v>72</v>
      </c>
      <c r="C57" s="20" t="s">
        <v>269</v>
      </c>
      <c r="D57" s="20" t="s">
        <v>270</v>
      </c>
      <c r="E57" s="21" t="s">
        <v>271</v>
      </c>
      <c r="F57" s="22">
        <v>43902701</v>
      </c>
      <c r="H57" s="19" t="s">
        <v>67</v>
      </c>
      <c r="I57" s="20" t="s">
        <v>68</v>
      </c>
      <c r="J57" s="20" t="s">
        <v>222</v>
      </c>
      <c r="K57" s="20" t="s">
        <v>250</v>
      </c>
      <c r="L57" s="21" t="s">
        <v>272</v>
      </c>
      <c r="M57" s="22">
        <v>51111507</v>
      </c>
      <c r="O57" s="19" t="s">
        <v>133</v>
      </c>
      <c r="P57" s="20" t="s">
        <v>134</v>
      </c>
      <c r="Q57" s="20" t="s">
        <v>277</v>
      </c>
      <c r="R57" s="20" t="s">
        <v>342</v>
      </c>
      <c r="S57" s="21" t="s">
        <v>343</v>
      </c>
      <c r="T57" s="22">
        <v>75102701</v>
      </c>
    </row>
    <row r="58" spans="1:20" x14ac:dyDescent="0.35">
      <c r="A58" s="19" t="s">
        <v>62</v>
      </c>
      <c r="B58" s="20" t="s">
        <v>72</v>
      </c>
      <c r="C58" s="20" t="s">
        <v>269</v>
      </c>
      <c r="D58" s="20" t="s">
        <v>270</v>
      </c>
      <c r="E58" s="21" t="s">
        <v>271</v>
      </c>
      <c r="F58" s="22">
        <v>43902799</v>
      </c>
      <c r="H58" s="19" t="s">
        <v>67</v>
      </c>
      <c r="I58" s="20" t="s">
        <v>68</v>
      </c>
      <c r="J58" s="20" t="s">
        <v>222</v>
      </c>
      <c r="K58" s="20" t="s">
        <v>275</v>
      </c>
      <c r="L58" s="21" t="s">
        <v>276</v>
      </c>
      <c r="M58" s="22">
        <v>51111601</v>
      </c>
      <c r="O58" s="19" t="s">
        <v>133</v>
      </c>
      <c r="P58" s="20" t="s">
        <v>134</v>
      </c>
      <c r="Q58" s="20" t="s">
        <v>277</v>
      </c>
      <c r="R58" s="20" t="s">
        <v>346</v>
      </c>
      <c r="S58" s="21" t="s">
        <v>347</v>
      </c>
      <c r="T58" s="22">
        <v>75103601</v>
      </c>
    </row>
    <row r="59" spans="1:20" x14ac:dyDescent="0.35">
      <c r="A59" s="19" t="s">
        <v>62</v>
      </c>
      <c r="B59" s="20" t="s">
        <v>72</v>
      </c>
      <c r="C59" s="20" t="s">
        <v>269</v>
      </c>
      <c r="D59" s="20" t="s">
        <v>279</v>
      </c>
      <c r="E59" s="21" t="s">
        <v>280</v>
      </c>
      <c r="F59" s="22">
        <v>43909001</v>
      </c>
      <c r="H59" s="19" t="s">
        <v>67</v>
      </c>
      <c r="I59" s="20" t="s">
        <v>68</v>
      </c>
      <c r="J59" s="20" t="s">
        <v>222</v>
      </c>
      <c r="K59" s="20" t="s">
        <v>281</v>
      </c>
      <c r="L59" s="21" t="s">
        <v>282</v>
      </c>
      <c r="M59" s="22">
        <v>51111701</v>
      </c>
      <c r="O59" s="19" t="s">
        <v>133</v>
      </c>
      <c r="P59" s="20" t="s">
        <v>134</v>
      </c>
      <c r="Q59" s="20" t="s">
        <v>277</v>
      </c>
      <c r="R59" s="20" t="s">
        <v>351</v>
      </c>
      <c r="S59" s="21" t="s">
        <v>352</v>
      </c>
      <c r="T59" s="22">
        <v>75103701</v>
      </c>
    </row>
    <row r="60" spans="1:20" x14ac:dyDescent="0.35">
      <c r="A60" s="19" t="s">
        <v>62</v>
      </c>
      <c r="B60" s="20" t="s">
        <v>72</v>
      </c>
      <c r="C60" s="20" t="s">
        <v>269</v>
      </c>
      <c r="D60" s="20" t="s">
        <v>279</v>
      </c>
      <c r="E60" s="21" t="s">
        <v>285</v>
      </c>
      <c r="F60" s="22">
        <v>43909002</v>
      </c>
      <c r="H60" s="19" t="s">
        <v>67</v>
      </c>
      <c r="I60" s="20" t="s">
        <v>68</v>
      </c>
      <c r="J60" s="20" t="s">
        <v>222</v>
      </c>
      <c r="K60" s="20" t="s">
        <v>281</v>
      </c>
      <c r="L60" s="21" t="s">
        <v>286</v>
      </c>
      <c r="M60" s="22">
        <v>51111702</v>
      </c>
      <c r="O60" s="19" t="s">
        <v>133</v>
      </c>
      <c r="P60" s="20" t="s">
        <v>134</v>
      </c>
      <c r="Q60" s="20" t="s">
        <v>277</v>
      </c>
      <c r="R60" s="20" t="s">
        <v>351</v>
      </c>
      <c r="S60" s="21" t="s">
        <v>354</v>
      </c>
      <c r="T60" s="22">
        <v>75103702</v>
      </c>
    </row>
    <row r="61" spans="1:20" x14ac:dyDescent="0.35">
      <c r="A61" s="19" t="s">
        <v>62</v>
      </c>
      <c r="B61" s="20" t="s">
        <v>72</v>
      </c>
      <c r="C61" s="20" t="s">
        <v>269</v>
      </c>
      <c r="D61" s="20" t="s">
        <v>279</v>
      </c>
      <c r="E61" s="21" t="s">
        <v>288</v>
      </c>
      <c r="F61" s="22">
        <v>43909098</v>
      </c>
      <c r="H61" s="19" t="s">
        <v>67</v>
      </c>
      <c r="I61" s="20" t="s">
        <v>68</v>
      </c>
      <c r="J61" s="20" t="s">
        <v>222</v>
      </c>
      <c r="K61" s="20" t="s">
        <v>281</v>
      </c>
      <c r="L61" s="21" t="s">
        <v>289</v>
      </c>
      <c r="M61" s="22">
        <v>51111703</v>
      </c>
      <c r="O61" s="19" t="s">
        <v>133</v>
      </c>
      <c r="P61" s="20" t="s">
        <v>134</v>
      </c>
      <c r="Q61" s="20" t="s">
        <v>277</v>
      </c>
      <c r="R61" s="20" t="s">
        <v>351</v>
      </c>
      <c r="S61" s="21" t="s">
        <v>358</v>
      </c>
      <c r="T61" s="22">
        <v>75103703</v>
      </c>
    </row>
    <row r="62" spans="1:20" x14ac:dyDescent="0.35">
      <c r="A62" s="19" t="s">
        <v>62</v>
      </c>
      <c r="B62" s="20" t="s">
        <v>72</v>
      </c>
      <c r="C62" s="20" t="s">
        <v>269</v>
      </c>
      <c r="D62" s="20" t="s">
        <v>279</v>
      </c>
      <c r="E62" s="21" t="s">
        <v>292</v>
      </c>
      <c r="F62" s="22">
        <v>43909099</v>
      </c>
      <c r="H62" s="19" t="s">
        <v>67</v>
      </c>
      <c r="I62" s="20" t="s">
        <v>68</v>
      </c>
      <c r="J62" s="20" t="s">
        <v>222</v>
      </c>
      <c r="K62" s="20" t="s">
        <v>281</v>
      </c>
      <c r="L62" s="21" t="s">
        <v>293</v>
      </c>
      <c r="M62" s="22">
        <v>51111704</v>
      </c>
      <c r="O62" s="19" t="s">
        <v>133</v>
      </c>
      <c r="P62" s="20" t="s">
        <v>134</v>
      </c>
      <c r="Q62" s="20" t="s">
        <v>277</v>
      </c>
      <c r="R62" s="20" t="s">
        <v>351</v>
      </c>
      <c r="S62" s="21" t="s">
        <v>301</v>
      </c>
      <c r="T62" s="22">
        <v>75103704</v>
      </c>
    </row>
    <row r="63" spans="1:20" x14ac:dyDescent="0.35">
      <c r="A63" s="19" t="s">
        <v>62</v>
      </c>
      <c r="B63" s="20" t="s">
        <v>72</v>
      </c>
      <c r="C63" s="20" t="s">
        <v>269</v>
      </c>
      <c r="D63" s="20" t="s">
        <v>295</v>
      </c>
      <c r="E63" s="21" t="s">
        <v>296</v>
      </c>
      <c r="F63" s="22">
        <v>43909901</v>
      </c>
      <c r="H63" s="19" t="s">
        <v>67</v>
      </c>
      <c r="I63" s="20" t="s">
        <v>68</v>
      </c>
      <c r="J63" s="20" t="s">
        <v>222</v>
      </c>
      <c r="K63" s="20" t="s">
        <v>281</v>
      </c>
      <c r="L63" s="21" t="s">
        <v>297</v>
      </c>
      <c r="M63" s="22">
        <v>51111705</v>
      </c>
      <c r="O63" s="19" t="s">
        <v>133</v>
      </c>
      <c r="P63" s="20" t="s">
        <v>134</v>
      </c>
      <c r="Q63" s="20" t="s">
        <v>277</v>
      </c>
      <c r="R63" s="20" t="s">
        <v>366</v>
      </c>
      <c r="S63" s="21" t="s">
        <v>367</v>
      </c>
      <c r="T63" s="22">
        <v>75103801</v>
      </c>
    </row>
    <row r="64" spans="1:20" x14ac:dyDescent="0.35">
      <c r="A64" s="19" t="s">
        <v>62</v>
      </c>
      <c r="B64" s="20" t="s">
        <v>72</v>
      </c>
      <c r="C64" s="20" t="s">
        <v>269</v>
      </c>
      <c r="D64" s="20" t="s">
        <v>295</v>
      </c>
      <c r="E64" s="21" t="s">
        <v>299</v>
      </c>
      <c r="F64" s="22">
        <v>43909902</v>
      </c>
      <c r="H64" s="19" t="s">
        <v>67</v>
      </c>
      <c r="I64" s="20" t="s">
        <v>68</v>
      </c>
      <c r="J64" s="20" t="s">
        <v>222</v>
      </c>
      <c r="K64" s="20" t="s">
        <v>281</v>
      </c>
      <c r="L64" s="21" t="s">
        <v>300</v>
      </c>
      <c r="M64" s="22">
        <v>51111706</v>
      </c>
      <c r="O64" s="19" t="s">
        <v>133</v>
      </c>
      <c r="P64" s="20" t="s">
        <v>134</v>
      </c>
      <c r="Q64" s="20" t="s">
        <v>277</v>
      </c>
      <c r="R64" s="20" t="s">
        <v>371</v>
      </c>
      <c r="S64" s="21" t="s">
        <v>372</v>
      </c>
      <c r="T64" s="22">
        <v>75104601</v>
      </c>
    </row>
    <row r="65" spans="1:20" x14ac:dyDescent="0.35">
      <c r="A65" s="19" t="s">
        <v>62</v>
      </c>
      <c r="B65" s="20" t="s">
        <v>72</v>
      </c>
      <c r="C65" s="20" t="s">
        <v>269</v>
      </c>
      <c r="D65" s="20" t="s">
        <v>295</v>
      </c>
      <c r="E65" s="21" t="s">
        <v>302</v>
      </c>
      <c r="F65" s="22">
        <v>43909903</v>
      </c>
      <c r="H65" s="19" t="s">
        <v>67</v>
      </c>
      <c r="I65" s="20" t="s">
        <v>68</v>
      </c>
      <c r="J65" s="20" t="s">
        <v>222</v>
      </c>
      <c r="K65" s="20" t="s">
        <v>281</v>
      </c>
      <c r="L65" s="21" t="s">
        <v>303</v>
      </c>
      <c r="M65" s="22">
        <v>51111707</v>
      </c>
      <c r="O65" s="19" t="s">
        <v>133</v>
      </c>
      <c r="P65" s="20" t="s">
        <v>134</v>
      </c>
      <c r="Q65" s="20" t="s">
        <v>277</v>
      </c>
      <c r="R65" s="20" t="s">
        <v>376</v>
      </c>
      <c r="S65" s="21" t="s">
        <v>377</v>
      </c>
      <c r="T65" s="22">
        <v>75104801</v>
      </c>
    </row>
    <row r="66" spans="1:20" x14ac:dyDescent="0.35">
      <c r="A66" s="19" t="s">
        <v>62</v>
      </c>
      <c r="B66" s="20" t="s">
        <v>72</v>
      </c>
      <c r="C66" s="20" t="s">
        <v>305</v>
      </c>
      <c r="D66" s="20" t="s">
        <v>306</v>
      </c>
      <c r="E66" s="21" t="s">
        <v>307</v>
      </c>
      <c r="F66" s="22">
        <v>43951614</v>
      </c>
      <c r="H66" s="19" t="s">
        <v>67</v>
      </c>
      <c r="I66" s="20" t="s">
        <v>68</v>
      </c>
      <c r="J66" s="20" t="s">
        <v>222</v>
      </c>
      <c r="K66" s="20" t="s">
        <v>281</v>
      </c>
      <c r="L66" s="21" t="s">
        <v>308</v>
      </c>
      <c r="M66" s="22">
        <v>51111708</v>
      </c>
      <c r="O66" s="19" t="s">
        <v>133</v>
      </c>
      <c r="P66" s="20" t="s">
        <v>134</v>
      </c>
      <c r="Q66" s="20" t="s">
        <v>277</v>
      </c>
      <c r="R66" s="20" t="s">
        <v>381</v>
      </c>
      <c r="S66" s="23" t="s">
        <v>382</v>
      </c>
      <c r="T66" s="24">
        <v>75109001</v>
      </c>
    </row>
    <row r="67" spans="1:20" x14ac:dyDescent="0.35">
      <c r="A67" s="19" t="s">
        <v>62</v>
      </c>
      <c r="B67" s="20" t="s">
        <v>72</v>
      </c>
      <c r="C67" s="20" t="s">
        <v>305</v>
      </c>
      <c r="D67" s="20" t="s">
        <v>306</v>
      </c>
      <c r="E67" s="21" t="s">
        <v>310</v>
      </c>
      <c r="F67" s="22">
        <v>43951603</v>
      </c>
      <c r="H67" s="19" t="s">
        <v>67</v>
      </c>
      <c r="I67" s="20" t="s">
        <v>68</v>
      </c>
      <c r="J67" s="20" t="s">
        <v>222</v>
      </c>
      <c r="K67" s="20" t="s">
        <v>281</v>
      </c>
      <c r="L67" s="21" t="s">
        <v>311</v>
      </c>
      <c r="M67" s="22">
        <v>51111709</v>
      </c>
      <c r="O67" s="19" t="s">
        <v>133</v>
      </c>
      <c r="P67" s="20" t="s">
        <v>134</v>
      </c>
      <c r="Q67" s="20" t="s">
        <v>277</v>
      </c>
      <c r="R67" s="20" t="s">
        <v>381</v>
      </c>
      <c r="S67" s="23" t="s">
        <v>385</v>
      </c>
      <c r="T67" s="24">
        <v>75109002</v>
      </c>
    </row>
    <row r="68" spans="1:20" x14ac:dyDescent="0.35">
      <c r="A68" s="19" t="s">
        <v>62</v>
      </c>
      <c r="B68" s="20" t="s">
        <v>314</v>
      </c>
      <c r="C68" s="20" t="s">
        <v>315</v>
      </c>
      <c r="D68" s="20" t="s">
        <v>316</v>
      </c>
      <c r="E68" s="21" t="s">
        <v>317</v>
      </c>
      <c r="F68" s="22">
        <v>48050401</v>
      </c>
      <c r="H68" s="19" t="s">
        <v>67</v>
      </c>
      <c r="I68" s="20" t="s">
        <v>68</v>
      </c>
      <c r="J68" s="20" t="s">
        <v>222</v>
      </c>
      <c r="K68" s="20" t="s">
        <v>281</v>
      </c>
      <c r="L68" s="21" t="s">
        <v>318</v>
      </c>
      <c r="M68" s="22">
        <v>51111710</v>
      </c>
      <c r="O68" s="19" t="s">
        <v>133</v>
      </c>
      <c r="P68" s="20" t="s">
        <v>134</v>
      </c>
      <c r="Q68" s="20" t="s">
        <v>277</v>
      </c>
      <c r="R68" s="20" t="s">
        <v>381</v>
      </c>
      <c r="S68" s="21" t="s">
        <v>139</v>
      </c>
      <c r="T68" s="22">
        <v>75109003</v>
      </c>
    </row>
    <row r="69" spans="1:20" x14ac:dyDescent="0.35">
      <c r="A69" s="19" t="s">
        <v>62</v>
      </c>
      <c r="B69" s="20" t="s">
        <v>314</v>
      </c>
      <c r="C69" s="20" t="s">
        <v>315</v>
      </c>
      <c r="D69" s="20" t="s">
        <v>321</v>
      </c>
      <c r="E69" s="21" t="s">
        <v>322</v>
      </c>
      <c r="F69" s="22">
        <v>48051301</v>
      </c>
      <c r="H69" s="19" t="s">
        <v>67</v>
      </c>
      <c r="I69" s="20" t="s">
        <v>68</v>
      </c>
      <c r="J69" s="20" t="s">
        <v>222</v>
      </c>
      <c r="K69" s="20" t="s">
        <v>323</v>
      </c>
      <c r="L69" s="21" t="s">
        <v>324</v>
      </c>
      <c r="M69" s="22">
        <v>51111801</v>
      </c>
      <c r="O69" s="19" t="s">
        <v>133</v>
      </c>
      <c r="P69" s="20" t="s">
        <v>134</v>
      </c>
      <c r="Q69" s="20" t="s">
        <v>277</v>
      </c>
      <c r="R69" s="20" t="s">
        <v>381</v>
      </c>
      <c r="S69" s="21" t="s">
        <v>392</v>
      </c>
      <c r="T69" s="22">
        <v>75109004</v>
      </c>
    </row>
    <row r="70" spans="1:20" x14ac:dyDescent="0.35">
      <c r="A70" s="19" t="s">
        <v>62</v>
      </c>
      <c r="B70" s="20" t="s">
        <v>314</v>
      </c>
      <c r="C70" s="20" t="s">
        <v>315</v>
      </c>
      <c r="D70" s="20" t="s">
        <v>327</v>
      </c>
      <c r="E70" s="21" t="s">
        <v>328</v>
      </c>
      <c r="F70" s="22">
        <v>48052201</v>
      </c>
      <c r="H70" s="19" t="s">
        <v>67</v>
      </c>
      <c r="I70" s="20" t="s">
        <v>68</v>
      </c>
      <c r="J70" s="20" t="s">
        <v>222</v>
      </c>
      <c r="K70" s="20" t="s">
        <v>323</v>
      </c>
      <c r="L70" s="21" t="s">
        <v>329</v>
      </c>
      <c r="M70" s="22">
        <v>51111802</v>
      </c>
      <c r="O70" s="19" t="s">
        <v>133</v>
      </c>
      <c r="P70" s="20" t="s">
        <v>134</v>
      </c>
      <c r="Q70" s="20" t="s">
        <v>277</v>
      </c>
      <c r="R70" s="20" t="s">
        <v>381</v>
      </c>
      <c r="S70" s="21" t="s">
        <v>396</v>
      </c>
      <c r="T70" s="22">
        <v>75109005</v>
      </c>
    </row>
    <row r="71" spans="1:20" x14ac:dyDescent="0.35">
      <c r="A71" s="19" t="s">
        <v>62</v>
      </c>
      <c r="B71" s="20" t="s">
        <v>314</v>
      </c>
      <c r="C71" s="20" t="s">
        <v>315</v>
      </c>
      <c r="D71" s="20" t="s">
        <v>331</v>
      </c>
      <c r="E71" s="21" t="s">
        <v>332</v>
      </c>
      <c r="F71" s="22">
        <v>48052701</v>
      </c>
      <c r="H71" s="19" t="s">
        <v>67</v>
      </c>
      <c r="I71" s="20" t="s">
        <v>68</v>
      </c>
      <c r="J71" s="20" t="s">
        <v>222</v>
      </c>
      <c r="K71" s="20" t="s">
        <v>323</v>
      </c>
      <c r="L71" s="21" t="s">
        <v>333</v>
      </c>
      <c r="M71" s="22">
        <v>51111803</v>
      </c>
      <c r="O71" s="19" t="s">
        <v>133</v>
      </c>
      <c r="P71" s="20" t="s">
        <v>134</v>
      </c>
      <c r="Q71" s="20" t="s">
        <v>277</v>
      </c>
      <c r="R71" s="20" t="s">
        <v>381</v>
      </c>
      <c r="S71" s="21" t="s">
        <v>398</v>
      </c>
      <c r="T71" s="22">
        <v>75109006</v>
      </c>
    </row>
    <row r="72" spans="1:20" x14ac:dyDescent="0.35">
      <c r="A72" s="19" t="s">
        <v>62</v>
      </c>
      <c r="B72" s="20" t="s">
        <v>314</v>
      </c>
      <c r="C72" s="20" t="s">
        <v>315</v>
      </c>
      <c r="D72" s="20" t="s">
        <v>336</v>
      </c>
      <c r="E72" s="21" t="s">
        <v>337</v>
      </c>
      <c r="F72" s="22">
        <v>48053501</v>
      </c>
      <c r="H72" s="19" t="s">
        <v>67</v>
      </c>
      <c r="I72" s="20" t="s">
        <v>68</v>
      </c>
      <c r="J72" s="20" t="s">
        <v>222</v>
      </c>
      <c r="K72" s="20" t="s">
        <v>323</v>
      </c>
      <c r="L72" s="21" t="s">
        <v>255</v>
      </c>
      <c r="M72" s="22">
        <v>51111804</v>
      </c>
      <c r="O72" s="19" t="s">
        <v>133</v>
      </c>
      <c r="P72" s="20" t="s">
        <v>134</v>
      </c>
      <c r="Q72" s="20" t="s">
        <v>400</v>
      </c>
      <c r="R72" s="20" t="s">
        <v>401</v>
      </c>
      <c r="S72" s="21" t="s">
        <v>402</v>
      </c>
      <c r="T72" s="22">
        <v>75150101</v>
      </c>
    </row>
    <row r="73" spans="1:20" x14ac:dyDescent="0.35">
      <c r="A73" s="19" t="s">
        <v>62</v>
      </c>
      <c r="B73" s="20" t="s">
        <v>314</v>
      </c>
      <c r="C73" s="20" t="s">
        <v>315</v>
      </c>
      <c r="D73" s="20" t="s">
        <v>339</v>
      </c>
      <c r="E73" s="21" t="s">
        <v>340</v>
      </c>
      <c r="F73" s="22">
        <v>48059001</v>
      </c>
      <c r="H73" s="19" t="s">
        <v>67</v>
      </c>
      <c r="I73" s="20" t="s">
        <v>68</v>
      </c>
      <c r="J73" s="20" t="s">
        <v>222</v>
      </c>
      <c r="K73" s="20" t="s">
        <v>323</v>
      </c>
      <c r="L73" s="21" t="s">
        <v>341</v>
      </c>
      <c r="M73" s="22">
        <v>51111805</v>
      </c>
      <c r="O73" s="19" t="s">
        <v>133</v>
      </c>
      <c r="P73" s="20" t="s">
        <v>134</v>
      </c>
      <c r="Q73" s="20" t="s">
        <v>400</v>
      </c>
      <c r="R73" s="20" t="s">
        <v>408</v>
      </c>
      <c r="S73" s="21" t="s">
        <v>409</v>
      </c>
      <c r="T73" s="22">
        <v>75150401</v>
      </c>
    </row>
    <row r="74" spans="1:20" x14ac:dyDescent="0.35">
      <c r="A74" s="19" t="s">
        <v>62</v>
      </c>
      <c r="B74" s="20" t="s">
        <v>314</v>
      </c>
      <c r="C74" s="20" t="s">
        <v>315</v>
      </c>
      <c r="D74" s="20" t="s">
        <v>339</v>
      </c>
      <c r="E74" s="21" t="s">
        <v>344</v>
      </c>
      <c r="F74" s="22">
        <v>48059002</v>
      </c>
      <c r="H74" s="19" t="s">
        <v>67</v>
      </c>
      <c r="I74" s="20" t="s">
        <v>68</v>
      </c>
      <c r="J74" s="20" t="s">
        <v>222</v>
      </c>
      <c r="K74" s="20" t="s">
        <v>323</v>
      </c>
      <c r="L74" s="21" t="s">
        <v>345</v>
      </c>
      <c r="M74" s="22">
        <v>51111806</v>
      </c>
      <c r="O74" s="19" t="s">
        <v>133</v>
      </c>
      <c r="P74" s="20" t="s">
        <v>134</v>
      </c>
      <c r="Q74" s="20" t="s">
        <v>400</v>
      </c>
      <c r="R74" s="20" t="s">
        <v>411</v>
      </c>
      <c r="S74" s="21" t="s">
        <v>412</v>
      </c>
      <c r="T74" s="22">
        <v>75150601</v>
      </c>
    </row>
    <row r="75" spans="1:20" x14ac:dyDescent="0.35">
      <c r="A75" s="19" t="s">
        <v>62</v>
      </c>
      <c r="B75" s="20" t="s">
        <v>314</v>
      </c>
      <c r="C75" s="20" t="s">
        <v>315</v>
      </c>
      <c r="D75" s="20" t="s">
        <v>339</v>
      </c>
      <c r="E75" s="21" t="s">
        <v>348</v>
      </c>
      <c r="F75" s="22">
        <v>48059003</v>
      </c>
      <c r="H75" s="19" t="s">
        <v>67</v>
      </c>
      <c r="I75" s="20" t="s">
        <v>68</v>
      </c>
      <c r="J75" s="20" t="s">
        <v>222</v>
      </c>
      <c r="K75" s="20" t="s">
        <v>349</v>
      </c>
      <c r="L75" s="21" t="s">
        <v>350</v>
      </c>
      <c r="M75" s="22">
        <v>51111901</v>
      </c>
      <c r="O75" s="19" t="s">
        <v>133</v>
      </c>
      <c r="P75" s="20" t="s">
        <v>134</v>
      </c>
      <c r="Q75" s="20" t="s">
        <v>400</v>
      </c>
      <c r="R75" s="20" t="s">
        <v>414</v>
      </c>
      <c r="S75" s="21" t="s">
        <v>415</v>
      </c>
      <c r="T75" s="22">
        <v>75150701</v>
      </c>
    </row>
    <row r="76" spans="1:20" x14ac:dyDescent="0.35">
      <c r="A76" s="19" t="s">
        <v>62</v>
      </c>
      <c r="B76" s="20" t="s">
        <v>314</v>
      </c>
      <c r="C76" s="20" t="s">
        <v>315</v>
      </c>
      <c r="D76" s="20" t="s">
        <v>339</v>
      </c>
      <c r="E76" s="21" t="s">
        <v>353</v>
      </c>
      <c r="F76" s="22">
        <v>48059004</v>
      </c>
      <c r="H76" s="19" t="s">
        <v>67</v>
      </c>
      <c r="I76" s="20" t="s">
        <v>68</v>
      </c>
      <c r="J76" s="20" t="s">
        <v>222</v>
      </c>
      <c r="K76" s="20" t="s">
        <v>349</v>
      </c>
      <c r="L76" s="21" t="s">
        <v>294</v>
      </c>
      <c r="M76" s="22">
        <v>51111902</v>
      </c>
      <c r="O76" s="19" t="s">
        <v>133</v>
      </c>
      <c r="P76" s="20" t="s">
        <v>134</v>
      </c>
      <c r="Q76" s="20" t="s">
        <v>400</v>
      </c>
      <c r="R76" s="20" t="s">
        <v>414</v>
      </c>
      <c r="S76" s="21" t="s">
        <v>415</v>
      </c>
      <c r="T76" s="22">
        <v>75150702</v>
      </c>
    </row>
    <row r="77" spans="1:20" x14ac:dyDescent="0.35">
      <c r="A77" s="19" t="s">
        <v>62</v>
      </c>
      <c r="B77" s="20" t="s">
        <v>314</v>
      </c>
      <c r="C77" s="20" t="s">
        <v>355</v>
      </c>
      <c r="D77" s="20" t="s">
        <v>356</v>
      </c>
      <c r="E77" s="21" t="s">
        <v>357</v>
      </c>
      <c r="F77" s="22">
        <v>48060101</v>
      </c>
      <c r="H77" s="19" t="s">
        <v>67</v>
      </c>
      <c r="I77" s="20" t="s">
        <v>68</v>
      </c>
      <c r="J77" s="20" t="s">
        <v>222</v>
      </c>
      <c r="K77" s="20" t="s">
        <v>349</v>
      </c>
      <c r="L77" s="21" t="s">
        <v>298</v>
      </c>
      <c r="M77" s="22">
        <v>51111903</v>
      </c>
      <c r="O77" s="19" t="s">
        <v>133</v>
      </c>
      <c r="P77" s="20" t="s">
        <v>134</v>
      </c>
      <c r="Q77" s="20" t="s">
        <v>400</v>
      </c>
      <c r="R77" s="20" t="s">
        <v>418</v>
      </c>
      <c r="S77" s="21" t="s">
        <v>419</v>
      </c>
      <c r="T77" s="22">
        <v>75150901</v>
      </c>
    </row>
    <row r="78" spans="1:20" x14ac:dyDescent="0.35">
      <c r="A78" s="19" t="s">
        <v>62</v>
      </c>
      <c r="B78" s="20" t="s">
        <v>314</v>
      </c>
      <c r="C78" s="20" t="s">
        <v>359</v>
      </c>
      <c r="D78" s="20" t="s">
        <v>360</v>
      </c>
      <c r="E78" s="21" t="s">
        <v>361</v>
      </c>
      <c r="F78" s="22">
        <v>48072201</v>
      </c>
      <c r="H78" s="19" t="s">
        <v>67</v>
      </c>
      <c r="I78" s="20" t="s">
        <v>68</v>
      </c>
      <c r="J78" s="20" t="s">
        <v>222</v>
      </c>
      <c r="K78" s="20" t="s">
        <v>349</v>
      </c>
      <c r="L78" s="21" t="s">
        <v>301</v>
      </c>
      <c r="M78" s="22">
        <v>51111904</v>
      </c>
      <c r="O78" s="19" t="s">
        <v>133</v>
      </c>
      <c r="P78" s="20" t="s">
        <v>134</v>
      </c>
      <c r="Q78" s="20" t="s">
        <v>400</v>
      </c>
      <c r="R78" s="20" t="s">
        <v>421</v>
      </c>
      <c r="S78" s="21" t="s">
        <v>422</v>
      </c>
      <c r="T78" s="22">
        <v>75151101</v>
      </c>
    </row>
    <row r="79" spans="1:20" x14ac:dyDescent="0.35">
      <c r="A79" s="19" t="s">
        <v>62</v>
      </c>
      <c r="B79" s="20" t="s">
        <v>314</v>
      </c>
      <c r="C79" s="20" t="s">
        <v>362</v>
      </c>
      <c r="D79" s="20" t="s">
        <v>363</v>
      </c>
      <c r="E79" s="23" t="s">
        <v>364</v>
      </c>
      <c r="F79" s="24">
        <v>48081601</v>
      </c>
      <c r="H79" s="19" t="s">
        <v>67</v>
      </c>
      <c r="I79" s="20" t="s">
        <v>68</v>
      </c>
      <c r="J79" s="20" t="s">
        <v>222</v>
      </c>
      <c r="K79" s="20" t="s">
        <v>349</v>
      </c>
      <c r="L79" s="21" t="s">
        <v>365</v>
      </c>
      <c r="M79" s="22">
        <v>51111905</v>
      </c>
      <c r="O79" s="19" t="s">
        <v>133</v>
      </c>
      <c r="P79" s="20" t="s">
        <v>134</v>
      </c>
      <c r="Q79" s="20" t="s">
        <v>400</v>
      </c>
      <c r="R79" s="20" t="s">
        <v>421</v>
      </c>
      <c r="S79" s="25" t="s">
        <v>240</v>
      </c>
      <c r="T79" s="22">
        <v>75151102</v>
      </c>
    </row>
    <row r="80" spans="1:20" x14ac:dyDescent="0.35">
      <c r="A80" s="19" t="s">
        <v>62</v>
      </c>
      <c r="B80" s="20" t="s">
        <v>314</v>
      </c>
      <c r="C80" s="20" t="s">
        <v>368</v>
      </c>
      <c r="D80" s="20" t="s">
        <v>369</v>
      </c>
      <c r="E80" s="23" t="s">
        <v>370</v>
      </c>
      <c r="F80" s="24">
        <v>48100801</v>
      </c>
      <c r="H80" s="19" t="s">
        <v>67</v>
      </c>
      <c r="I80" s="20" t="s">
        <v>68</v>
      </c>
      <c r="J80" s="20" t="s">
        <v>222</v>
      </c>
      <c r="K80" s="20" t="s">
        <v>349</v>
      </c>
      <c r="L80" s="21" t="s">
        <v>309</v>
      </c>
      <c r="M80" s="22">
        <v>51111906</v>
      </c>
      <c r="O80" s="19" t="s">
        <v>133</v>
      </c>
      <c r="P80" s="20" t="s">
        <v>134</v>
      </c>
      <c r="Q80" s="20" t="s">
        <v>400</v>
      </c>
      <c r="R80" s="20" t="s">
        <v>421</v>
      </c>
      <c r="S80" s="21" t="s">
        <v>427</v>
      </c>
      <c r="T80" s="22">
        <v>75151104</v>
      </c>
    </row>
    <row r="81" spans="1:20" x14ac:dyDescent="0.35">
      <c r="A81" s="19" t="s">
        <v>62</v>
      </c>
      <c r="B81" s="20" t="s">
        <v>314</v>
      </c>
      <c r="C81" s="20" t="s">
        <v>368</v>
      </c>
      <c r="D81" s="20" t="s">
        <v>373</v>
      </c>
      <c r="E81" s="21" t="s">
        <v>374</v>
      </c>
      <c r="F81" s="22">
        <v>48103201</v>
      </c>
      <c r="H81" s="19" t="s">
        <v>67</v>
      </c>
      <c r="I81" s="20" t="s">
        <v>68</v>
      </c>
      <c r="J81" s="20" t="s">
        <v>222</v>
      </c>
      <c r="K81" s="20" t="s">
        <v>375</v>
      </c>
      <c r="L81" s="21" t="s">
        <v>313</v>
      </c>
      <c r="M81" s="22">
        <v>51112001</v>
      </c>
      <c r="O81" s="19" t="s">
        <v>133</v>
      </c>
      <c r="P81" s="20" t="s">
        <v>134</v>
      </c>
      <c r="Q81" s="20" t="s">
        <v>400</v>
      </c>
      <c r="R81" s="20" t="s">
        <v>430</v>
      </c>
      <c r="S81" s="23" t="s">
        <v>431</v>
      </c>
      <c r="T81" s="24">
        <v>75159002</v>
      </c>
    </row>
    <row r="82" spans="1:20" x14ac:dyDescent="0.35">
      <c r="A82" s="19" t="s">
        <v>62</v>
      </c>
      <c r="B82" s="20" t="s">
        <v>314</v>
      </c>
      <c r="C82" s="20" t="s">
        <v>368</v>
      </c>
      <c r="D82" s="20" t="s">
        <v>378</v>
      </c>
      <c r="E82" s="21" t="s">
        <v>379</v>
      </c>
      <c r="F82" s="22">
        <v>48103801</v>
      </c>
      <c r="H82" s="19" t="s">
        <v>67</v>
      </c>
      <c r="I82" s="20" t="s">
        <v>68</v>
      </c>
      <c r="J82" s="20" t="s">
        <v>222</v>
      </c>
      <c r="K82" s="20" t="s">
        <v>380</v>
      </c>
      <c r="L82" s="21" t="s">
        <v>284</v>
      </c>
      <c r="M82" s="22">
        <v>51112101</v>
      </c>
      <c r="O82" s="19" t="s">
        <v>133</v>
      </c>
      <c r="P82" s="20" t="s">
        <v>134</v>
      </c>
      <c r="Q82" s="20" t="s">
        <v>433</v>
      </c>
      <c r="R82" s="20" t="s">
        <v>434</v>
      </c>
      <c r="S82" s="21" t="s">
        <v>435</v>
      </c>
      <c r="T82" s="22">
        <v>75170101</v>
      </c>
    </row>
    <row r="83" spans="1:20" x14ac:dyDescent="0.35">
      <c r="A83" s="19" t="s">
        <v>62</v>
      </c>
      <c r="B83" s="20" t="s">
        <v>314</v>
      </c>
      <c r="C83" s="20" t="s">
        <v>368</v>
      </c>
      <c r="D83" s="20" t="s">
        <v>383</v>
      </c>
      <c r="E83" s="21" t="s">
        <v>384</v>
      </c>
      <c r="F83" s="22">
        <v>48103901</v>
      </c>
      <c r="H83" s="19" t="s">
        <v>67</v>
      </c>
      <c r="I83" s="20" t="s">
        <v>68</v>
      </c>
      <c r="J83" s="20" t="s">
        <v>222</v>
      </c>
      <c r="K83" s="20" t="s">
        <v>380</v>
      </c>
      <c r="L83" s="21" t="s">
        <v>320</v>
      </c>
      <c r="M83" s="22">
        <v>51112102</v>
      </c>
      <c r="O83" s="19" t="s">
        <v>133</v>
      </c>
      <c r="P83" s="20" t="s">
        <v>134</v>
      </c>
      <c r="Q83" s="20" t="s">
        <v>433</v>
      </c>
      <c r="R83" s="20" t="s">
        <v>438</v>
      </c>
      <c r="S83" s="21" t="s">
        <v>239</v>
      </c>
      <c r="T83" s="22">
        <v>75170201</v>
      </c>
    </row>
    <row r="84" spans="1:20" x14ac:dyDescent="0.35">
      <c r="A84" s="19" t="s">
        <v>62</v>
      </c>
      <c r="B84" s="20" t="s">
        <v>314</v>
      </c>
      <c r="C84" s="20" t="s">
        <v>368</v>
      </c>
      <c r="D84" s="20" t="s">
        <v>386</v>
      </c>
      <c r="E84" s="21" t="s">
        <v>387</v>
      </c>
      <c r="F84" s="22">
        <v>48104101</v>
      </c>
      <c r="H84" s="19" t="s">
        <v>67</v>
      </c>
      <c r="I84" s="20" t="s">
        <v>68</v>
      </c>
      <c r="J84" s="20" t="s">
        <v>222</v>
      </c>
      <c r="K84" s="20" t="s">
        <v>388</v>
      </c>
      <c r="L84" s="21" t="s">
        <v>326</v>
      </c>
      <c r="M84" s="22">
        <v>51112201</v>
      </c>
      <c r="O84" s="19" t="s">
        <v>133</v>
      </c>
      <c r="P84" s="20" t="s">
        <v>134</v>
      </c>
      <c r="Q84" s="20" t="s">
        <v>433</v>
      </c>
      <c r="R84" s="20" t="s">
        <v>441</v>
      </c>
      <c r="S84" s="21" t="s">
        <v>1000</v>
      </c>
      <c r="T84" s="22">
        <v>75170301</v>
      </c>
    </row>
    <row r="85" spans="1:20" x14ac:dyDescent="0.35">
      <c r="A85" s="19" t="s">
        <v>62</v>
      </c>
      <c r="B85" s="20" t="s">
        <v>314</v>
      </c>
      <c r="C85" s="20" t="s">
        <v>368</v>
      </c>
      <c r="D85" s="20" t="s">
        <v>389</v>
      </c>
      <c r="E85" s="21" t="s">
        <v>390</v>
      </c>
      <c r="F85" s="22">
        <v>48104701</v>
      </c>
      <c r="H85" s="19" t="s">
        <v>67</v>
      </c>
      <c r="I85" s="20" t="s">
        <v>68</v>
      </c>
      <c r="J85" s="20" t="s">
        <v>222</v>
      </c>
      <c r="K85" s="20" t="s">
        <v>391</v>
      </c>
      <c r="L85" s="21" t="s">
        <v>352</v>
      </c>
      <c r="M85" s="22">
        <v>51112301</v>
      </c>
      <c r="O85" s="19" t="s">
        <v>133</v>
      </c>
      <c r="P85" s="20" t="s">
        <v>134</v>
      </c>
      <c r="Q85" s="20" t="s">
        <v>433</v>
      </c>
      <c r="R85" s="20" t="s">
        <v>443</v>
      </c>
      <c r="S85" s="21" t="s">
        <v>333</v>
      </c>
      <c r="T85" s="22">
        <v>75170401</v>
      </c>
    </row>
    <row r="86" spans="1:20" x14ac:dyDescent="0.35">
      <c r="A86" s="19" t="s">
        <v>62</v>
      </c>
      <c r="B86" s="20" t="s">
        <v>314</v>
      </c>
      <c r="C86" s="20" t="s">
        <v>368</v>
      </c>
      <c r="D86" s="20" t="s">
        <v>393</v>
      </c>
      <c r="E86" s="21" t="s">
        <v>394</v>
      </c>
      <c r="F86" s="22">
        <v>48109002</v>
      </c>
      <c r="H86" s="19" t="s">
        <v>67</v>
      </c>
      <c r="I86" s="20" t="s">
        <v>68</v>
      </c>
      <c r="J86" s="20" t="s">
        <v>222</v>
      </c>
      <c r="K86" s="20" t="s">
        <v>391</v>
      </c>
      <c r="L86" s="21" t="s">
        <v>395</v>
      </c>
      <c r="M86" s="22">
        <v>51112302</v>
      </c>
      <c r="O86" s="19" t="s">
        <v>133</v>
      </c>
      <c r="P86" s="20" t="s">
        <v>134</v>
      </c>
      <c r="Q86" s="20" t="s">
        <v>433</v>
      </c>
      <c r="R86" s="20" t="s">
        <v>446</v>
      </c>
      <c r="S86" s="21" t="s">
        <v>447</v>
      </c>
      <c r="T86" s="22">
        <v>75170501</v>
      </c>
    </row>
    <row r="87" spans="1:20" x14ac:dyDescent="0.35">
      <c r="A87" s="19" t="s">
        <v>62</v>
      </c>
      <c r="B87" s="20" t="s">
        <v>314</v>
      </c>
      <c r="C87" s="20" t="s">
        <v>368</v>
      </c>
      <c r="D87" s="20" t="s">
        <v>393</v>
      </c>
      <c r="E87" s="23" t="s">
        <v>397</v>
      </c>
      <c r="F87" s="24">
        <v>48109001</v>
      </c>
      <c r="H87" s="19" t="s">
        <v>67</v>
      </c>
      <c r="I87" s="20" t="s">
        <v>68</v>
      </c>
      <c r="J87" s="20" t="s">
        <v>222</v>
      </c>
      <c r="K87" s="20" t="s">
        <v>391</v>
      </c>
      <c r="L87" s="21" t="s">
        <v>301</v>
      </c>
      <c r="M87" s="22">
        <v>51112303</v>
      </c>
      <c r="O87" s="19" t="s">
        <v>133</v>
      </c>
      <c r="P87" s="20" t="s">
        <v>134</v>
      </c>
      <c r="Q87" s="20" t="s">
        <v>433</v>
      </c>
      <c r="R87" s="20" t="s">
        <v>450</v>
      </c>
      <c r="S87" s="23" t="s">
        <v>451</v>
      </c>
      <c r="T87" s="24">
        <v>75170701</v>
      </c>
    </row>
    <row r="88" spans="1:20" x14ac:dyDescent="0.35">
      <c r="A88" s="19" t="s">
        <v>62</v>
      </c>
      <c r="B88" s="20" t="s">
        <v>314</v>
      </c>
      <c r="C88" s="20" t="s">
        <v>368</v>
      </c>
      <c r="D88" s="20" t="s">
        <v>393</v>
      </c>
      <c r="E88" s="23" t="s">
        <v>399</v>
      </c>
      <c r="F88" s="24">
        <v>48109003</v>
      </c>
      <c r="H88" s="19" t="s">
        <v>67</v>
      </c>
      <c r="I88" s="20" t="s">
        <v>68</v>
      </c>
      <c r="J88" s="20" t="s">
        <v>222</v>
      </c>
      <c r="K88" s="20" t="s">
        <v>391</v>
      </c>
      <c r="L88" s="21" t="s">
        <v>354</v>
      </c>
      <c r="M88" s="22">
        <v>51112305</v>
      </c>
      <c r="O88" s="19" t="s">
        <v>133</v>
      </c>
      <c r="P88" s="20" t="s">
        <v>134</v>
      </c>
      <c r="Q88" s="20" t="s">
        <v>433</v>
      </c>
      <c r="R88" s="20" t="s">
        <v>454</v>
      </c>
      <c r="S88" s="21" t="s">
        <v>345</v>
      </c>
      <c r="T88" s="22">
        <v>75179001</v>
      </c>
    </row>
    <row r="89" spans="1:20" x14ac:dyDescent="0.35">
      <c r="A89" s="19" t="s">
        <v>62</v>
      </c>
      <c r="B89" s="20" t="s">
        <v>314</v>
      </c>
      <c r="C89" s="20" t="s">
        <v>403</v>
      </c>
      <c r="D89" s="20" t="s">
        <v>404</v>
      </c>
      <c r="E89" s="21" t="s">
        <v>405</v>
      </c>
      <c r="F89" s="22">
        <v>48152301</v>
      </c>
      <c r="H89" s="19" t="s">
        <v>67</v>
      </c>
      <c r="I89" s="20" t="s">
        <v>68</v>
      </c>
      <c r="J89" s="20" t="s">
        <v>222</v>
      </c>
      <c r="K89" s="20" t="s">
        <v>406</v>
      </c>
      <c r="L89" s="23" t="s">
        <v>407</v>
      </c>
      <c r="M89" s="24">
        <v>51112501</v>
      </c>
      <c r="O89" s="19" t="s">
        <v>133</v>
      </c>
      <c r="P89" s="20" t="s">
        <v>134</v>
      </c>
      <c r="Q89" s="20" t="s">
        <v>433</v>
      </c>
      <c r="R89" s="20" t="s">
        <v>454</v>
      </c>
      <c r="S89" s="21" t="s">
        <v>456</v>
      </c>
      <c r="T89" s="22">
        <v>75179002</v>
      </c>
    </row>
    <row r="90" spans="1:20" x14ac:dyDescent="0.35">
      <c r="H90" s="19" t="s">
        <v>67</v>
      </c>
      <c r="I90" s="20" t="s">
        <v>68</v>
      </c>
      <c r="J90" s="20" t="s">
        <v>222</v>
      </c>
      <c r="K90" s="20" t="s">
        <v>406</v>
      </c>
      <c r="L90" s="21" t="s">
        <v>410</v>
      </c>
      <c r="M90" s="22">
        <v>51112502</v>
      </c>
      <c r="O90" s="19" t="s">
        <v>133</v>
      </c>
      <c r="P90" s="20" t="s">
        <v>134</v>
      </c>
      <c r="Q90" s="20" t="s">
        <v>458</v>
      </c>
      <c r="R90" s="20" t="s">
        <v>459</v>
      </c>
      <c r="S90" s="21" t="s">
        <v>460</v>
      </c>
      <c r="T90" s="22">
        <v>75200601</v>
      </c>
    </row>
    <row r="91" spans="1:20" x14ac:dyDescent="0.35">
      <c r="H91" s="19" t="s">
        <v>67</v>
      </c>
      <c r="I91" s="20" t="s">
        <v>68</v>
      </c>
      <c r="J91" s="20" t="s">
        <v>222</v>
      </c>
      <c r="K91" s="20" t="s">
        <v>406</v>
      </c>
      <c r="L91" s="21" t="s">
        <v>413</v>
      </c>
      <c r="M91" s="22">
        <v>51112503</v>
      </c>
      <c r="O91" s="19" t="s">
        <v>133</v>
      </c>
      <c r="P91" s="20" t="s">
        <v>134</v>
      </c>
      <c r="Q91" s="20" t="s">
        <v>462</v>
      </c>
      <c r="R91" s="20" t="s">
        <v>463</v>
      </c>
      <c r="S91" s="21" t="s">
        <v>464</v>
      </c>
      <c r="T91" s="22">
        <v>75350801</v>
      </c>
    </row>
    <row r="92" spans="1:20" x14ac:dyDescent="0.35">
      <c r="H92" s="19" t="s">
        <v>67</v>
      </c>
      <c r="I92" s="20" t="s">
        <v>68</v>
      </c>
      <c r="J92" s="20" t="s">
        <v>222</v>
      </c>
      <c r="K92" s="20" t="s">
        <v>406</v>
      </c>
      <c r="L92" s="21" t="s">
        <v>416</v>
      </c>
      <c r="M92" s="22">
        <v>51112504</v>
      </c>
      <c r="O92" s="19" t="s">
        <v>133</v>
      </c>
      <c r="P92" s="20" t="s">
        <v>134</v>
      </c>
      <c r="Q92" s="20" t="s">
        <v>462</v>
      </c>
      <c r="R92" s="20" t="s">
        <v>466</v>
      </c>
      <c r="S92" s="21" t="s">
        <v>467</v>
      </c>
      <c r="T92" s="22">
        <v>75351301</v>
      </c>
    </row>
    <row r="93" spans="1:20" x14ac:dyDescent="0.35">
      <c r="H93" s="19" t="s">
        <v>67</v>
      </c>
      <c r="I93" s="20" t="s">
        <v>68</v>
      </c>
      <c r="J93" s="20" t="s">
        <v>222</v>
      </c>
      <c r="K93" s="20" t="s">
        <v>406</v>
      </c>
      <c r="L93" s="21" t="s">
        <v>417</v>
      </c>
      <c r="M93" s="22">
        <v>51112505</v>
      </c>
      <c r="O93" s="19" t="s">
        <v>133</v>
      </c>
      <c r="P93" s="20" t="s">
        <v>134</v>
      </c>
      <c r="Q93" s="20" t="s">
        <v>462</v>
      </c>
      <c r="R93" s="20" t="s">
        <v>470</v>
      </c>
      <c r="S93" s="21" t="s">
        <v>471</v>
      </c>
      <c r="T93" s="22">
        <v>75359001</v>
      </c>
    </row>
    <row r="94" spans="1:20" x14ac:dyDescent="0.35">
      <c r="H94" s="19" t="s">
        <v>67</v>
      </c>
      <c r="I94" s="20" t="s">
        <v>68</v>
      </c>
      <c r="J94" s="20" t="s">
        <v>222</v>
      </c>
      <c r="K94" s="20" t="s">
        <v>406</v>
      </c>
      <c r="L94" s="21" t="s">
        <v>420</v>
      </c>
      <c r="M94" s="22">
        <v>51112506</v>
      </c>
      <c r="O94" s="19" t="s">
        <v>133</v>
      </c>
      <c r="P94" s="20" t="s">
        <v>134</v>
      </c>
      <c r="Q94" s="20" t="s">
        <v>474</v>
      </c>
      <c r="R94" s="20" t="s">
        <v>475</v>
      </c>
      <c r="S94" s="21" t="s">
        <v>476</v>
      </c>
      <c r="T94" s="22">
        <v>75400101</v>
      </c>
    </row>
    <row r="95" spans="1:20" x14ac:dyDescent="0.35">
      <c r="H95" s="19" t="s">
        <v>67</v>
      </c>
      <c r="I95" s="20" t="s">
        <v>68</v>
      </c>
      <c r="J95" s="20" t="s">
        <v>222</v>
      </c>
      <c r="K95" s="20" t="s">
        <v>406</v>
      </c>
      <c r="L95" s="21" t="s">
        <v>423</v>
      </c>
      <c r="M95" s="22">
        <v>51112507</v>
      </c>
      <c r="O95" s="19" t="s">
        <v>133</v>
      </c>
      <c r="P95" s="20" t="s">
        <v>134</v>
      </c>
      <c r="Q95" s="20" t="s">
        <v>474</v>
      </c>
      <c r="R95" s="20" t="s">
        <v>478</v>
      </c>
      <c r="S95" s="23" t="s">
        <v>479</v>
      </c>
      <c r="T95" s="24">
        <v>75400201</v>
      </c>
    </row>
    <row r="96" spans="1:20" x14ac:dyDescent="0.35">
      <c r="H96" s="19" t="s">
        <v>67</v>
      </c>
      <c r="I96" s="20" t="s">
        <v>68</v>
      </c>
      <c r="J96" s="20" t="s">
        <v>222</v>
      </c>
      <c r="K96" s="20" t="s">
        <v>424</v>
      </c>
      <c r="L96" s="21" t="s">
        <v>367</v>
      </c>
      <c r="M96" s="22">
        <v>51112601</v>
      </c>
      <c r="O96" s="19" t="s">
        <v>133</v>
      </c>
      <c r="P96" s="20" t="s">
        <v>134</v>
      </c>
      <c r="Q96" s="20" t="s">
        <v>474</v>
      </c>
      <c r="R96" s="20" t="s">
        <v>480</v>
      </c>
      <c r="S96" s="21" t="s">
        <v>481</v>
      </c>
      <c r="T96" s="22">
        <v>75400301</v>
      </c>
    </row>
    <row r="97" spans="8:20" x14ac:dyDescent="0.35">
      <c r="H97" s="19" t="s">
        <v>67</v>
      </c>
      <c r="I97" s="20" t="s">
        <v>68</v>
      </c>
      <c r="J97" s="20" t="s">
        <v>222</v>
      </c>
      <c r="K97" s="20" t="s">
        <v>426</v>
      </c>
      <c r="L97" s="21" t="s">
        <v>343</v>
      </c>
      <c r="M97" s="22">
        <v>51112701</v>
      </c>
      <c r="O97" s="19" t="s">
        <v>133</v>
      </c>
      <c r="P97" s="20" t="s">
        <v>134</v>
      </c>
      <c r="Q97" s="20" t="s">
        <v>474</v>
      </c>
      <c r="R97" s="20" t="s">
        <v>485</v>
      </c>
      <c r="S97" s="21" t="s">
        <v>486</v>
      </c>
      <c r="T97" s="22">
        <v>75400401</v>
      </c>
    </row>
    <row r="98" spans="8:20" x14ac:dyDescent="0.35">
      <c r="H98" s="19" t="s">
        <v>67</v>
      </c>
      <c r="I98" s="20" t="s">
        <v>68</v>
      </c>
      <c r="J98" s="20" t="s">
        <v>222</v>
      </c>
      <c r="K98" s="20" t="s">
        <v>428</v>
      </c>
      <c r="L98" s="21" t="s">
        <v>429</v>
      </c>
      <c r="M98" s="22">
        <v>51113201</v>
      </c>
      <c r="O98" s="19" t="s">
        <v>133</v>
      </c>
      <c r="P98" s="20" t="s">
        <v>134</v>
      </c>
      <c r="Q98" s="20" t="s">
        <v>474</v>
      </c>
      <c r="R98" s="20" t="s">
        <v>489</v>
      </c>
      <c r="S98" s="21" t="s">
        <v>490</v>
      </c>
      <c r="T98" s="22">
        <v>75400501</v>
      </c>
    </row>
    <row r="99" spans="8:20" x14ac:dyDescent="0.35">
      <c r="H99" s="19" t="s">
        <v>67</v>
      </c>
      <c r="I99" s="20" t="s">
        <v>68</v>
      </c>
      <c r="J99" s="20" t="s">
        <v>222</v>
      </c>
      <c r="K99" s="20" t="s">
        <v>432</v>
      </c>
      <c r="L99" s="21" t="s">
        <v>347</v>
      </c>
      <c r="M99" s="22">
        <v>51113301</v>
      </c>
      <c r="O99" s="19" t="s">
        <v>133</v>
      </c>
      <c r="P99" s="20" t="s">
        <v>134</v>
      </c>
      <c r="Q99" s="20" t="s">
        <v>474</v>
      </c>
      <c r="R99" s="20" t="s">
        <v>493</v>
      </c>
      <c r="S99" s="21" t="s">
        <v>272</v>
      </c>
      <c r="T99" s="22">
        <v>75400601</v>
      </c>
    </row>
    <row r="100" spans="8:20" x14ac:dyDescent="0.35">
      <c r="H100" s="19" t="s">
        <v>67</v>
      </c>
      <c r="I100" s="20" t="s">
        <v>68</v>
      </c>
      <c r="J100" s="20" t="s">
        <v>222</v>
      </c>
      <c r="K100" s="20" t="s">
        <v>436</v>
      </c>
      <c r="L100" s="21" t="s">
        <v>437</v>
      </c>
      <c r="M100" s="22">
        <v>51114001</v>
      </c>
      <c r="O100" s="19" t="s">
        <v>133</v>
      </c>
      <c r="P100" s="20" t="s">
        <v>134</v>
      </c>
      <c r="Q100" s="20" t="s">
        <v>474</v>
      </c>
      <c r="R100" s="20" t="s">
        <v>493</v>
      </c>
      <c r="S100" s="21" t="s">
        <v>263</v>
      </c>
      <c r="T100" s="22">
        <v>75400602</v>
      </c>
    </row>
    <row r="101" spans="8:20" x14ac:dyDescent="0.35">
      <c r="H101" s="19" t="s">
        <v>67</v>
      </c>
      <c r="I101" s="20" t="s">
        <v>68</v>
      </c>
      <c r="J101" s="20" t="s">
        <v>222</v>
      </c>
      <c r="K101" s="20" t="s">
        <v>439</v>
      </c>
      <c r="L101" s="21" t="s">
        <v>440</v>
      </c>
      <c r="M101" s="22">
        <v>51114601</v>
      </c>
      <c r="O101" s="19" t="s">
        <v>133</v>
      </c>
      <c r="P101" s="20" t="s">
        <v>134</v>
      </c>
      <c r="Q101" s="20" t="s">
        <v>474</v>
      </c>
      <c r="R101" s="20" t="s">
        <v>498</v>
      </c>
      <c r="S101" s="21" t="s">
        <v>499</v>
      </c>
      <c r="T101" s="22">
        <v>75401301</v>
      </c>
    </row>
    <row r="102" spans="8:20" x14ac:dyDescent="0.35">
      <c r="H102" s="19" t="s">
        <v>67</v>
      </c>
      <c r="I102" s="20" t="s">
        <v>68</v>
      </c>
      <c r="J102" s="20" t="s">
        <v>222</v>
      </c>
      <c r="K102" s="20" t="s">
        <v>439</v>
      </c>
      <c r="L102" s="21" t="s">
        <v>442</v>
      </c>
      <c r="M102" s="22">
        <v>51114602</v>
      </c>
      <c r="O102" s="19" t="s">
        <v>133</v>
      </c>
      <c r="P102" s="20" t="s">
        <v>134</v>
      </c>
      <c r="Q102" s="20" t="s">
        <v>502</v>
      </c>
      <c r="R102" s="20" t="s">
        <v>503</v>
      </c>
      <c r="S102" s="21" t="s">
        <v>53</v>
      </c>
      <c r="T102" s="22">
        <v>75429001</v>
      </c>
    </row>
    <row r="103" spans="8:20" x14ac:dyDescent="0.35">
      <c r="H103" s="19" t="s">
        <v>67</v>
      </c>
      <c r="I103" s="20" t="s">
        <v>68</v>
      </c>
      <c r="J103" s="20" t="s">
        <v>222</v>
      </c>
      <c r="K103" s="20" t="s">
        <v>444</v>
      </c>
      <c r="L103" s="21" t="s">
        <v>445</v>
      </c>
      <c r="M103" s="22">
        <v>51114901</v>
      </c>
      <c r="O103" s="19" t="s">
        <v>133</v>
      </c>
      <c r="P103" s="20" t="s">
        <v>134</v>
      </c>
      <c r="Q103" s="20" t="s">
        <v>502</v>
      </c>
      <c r="R103" s="20" t="s">
        <v>503</v>
      </c>
      <c r="S103" s="21" t="s">
        <v>229</v>
      </c>
      <c r="T103" s="22">
        <v>75429002</v>
      </c>
    </row>
    <row r="104" spans="8:20" x14ac:dyDescent="0.35">
      <c r="H104" s="19" t="s">
        <v>67</v>
      </c>
      <c r="I104" s="20" t="s">
        <v>68</v>
      </c>
      <c r="J104" s="20" t="s">
        <v>222</v>
      </c>
      <c r="K104" s="20" t="s">
        <v>448</v>
      </c>
      <c r="L104" s="21" t="s">
        <v>449</v>
      </c>
      <c r="M104" s="22">
        <v>51115001</v>
      </c>
      <c r="O104" s="19" t="s">
        <v>133</v>
      </c>
      <c r="P104" s="20" t="s">
        <v>134</v>
      </c>
      <c r="Q104" s="20" t="s">
        <v>506</v>
      </c>
      <c r="R104" s="20" t="s">
        <v>507</v>
      </c>
      <c r="S104" s="21" t="s">
        <v>282</v>
      </c>
      <c r="T104" s="22">
        <v>75450101</v>
      </c>
    </row>
    <row r="105" spans="8:20" x14ac:dyDescent="0.35">
      <c r="H105" s="19" t="s">
        <v>67</v>
      </c>
      <c r="I105" s="20" t="s">
        <v>68</v>
      </c>
      <c r="J105" s="20" t="s">
        <v>222</v>
      </c>
      <c r="K105" s="20" t="s">
        <v>452</v>
      </c>
      <c r="L105" s="21" t="s">
        <v>453</v>
      </c>
      <c r="M105" s="22">
        <v>51115101</v>
      </c>
      <c r="O105" s="19" t="s">
        <v>133</v>
      </c>
      <c r="P105" s="20" t="s">
        <v>134</v>
      </c>
      <c r="Q105" s="20" t="s">
        <v>506</v>
      </c>
      <c r="R105" s="20" t="s">
        <v>510</v>
      </c>
      <c r="S105" s="21" t="s">
        <v>318</v>
      </c>
      <c r="T105" s="22">
        <v>75450201</v>
      </c>
    </row>
    <row r="106" spans="8:20" x14ac:dyDescent="0.35">
      <c r="H106" s="19" t="s">
        <v>67</v>
      </c>
      <c r="I106" s="20" t="s">
        <v>68</v>
      </c>
      <c r="J106" s="20" t="s">
        <v>222</v>
      </c>
      <c r="K106" s="20" t="s">
        <v>452</v>
      </c>
      <c r="L106" s="21" t="s">
        <v>455</v>
      </c>
      <c r="M106" s="22">
        <v>51115102</v>
      </c>
      <c r="O106" s="19" t="s">
        <v>133</v>
      </c>
      <c r="P106" s="20" t="s">
        <v>134</v>
      </c>
      <c r="Q106" s="20" t="s">
        <v>506</v>
      </c>
      <c r="R106" s="20" t="s">
        <v>513</v>
      </c>
      <c r="S106" s="21" t="s">
        <v>514</v>
      </c>
      <c r="T106" s="22">
        <v>75450301</v>
      </c>
    </row>
    <row r="107" spans="8:20" x14ac:dyDescent="0.35">
      <c r="H107" s="19" t="s">
        <v>67</v>
      </c>
      <c r="I107" s="20" t="s">
        <v>68</v>
      </c>
      <c r="J107" s="20" t="s">
        <v>222</v>
      </c>
      <c r="K107" s="20" t="s">
        <v>452</v>
      </c>
      <c r="L107" s="21" t="s">
        <v>457</v>
      </c>
      <c r="M107" s="22">
        <v>51115103</v>
      </c>
      <c r="O107" s="19" t="s">
        <v>133</v>
      </c>
      <c r="P107" s="20" t="s">
        <v>134</v>
      </c>
      <c r="Q107" s="20" t="s">
        <v>506</v>
      </c>
      <c r="R107" s="20" t="s">
        <v>517</v>
      </c>
      <c r="S107" s="21" t="s">
        <v>518</v>
      </c>
      <c r="T107" s="22">
        <v>75450401</v>
      </c>
    </row>
    <row r="108" spans="8:20" x14ac:dyDescent="0.35">
      <c r="H108" s="19" t="s">
        <v>67</v>
      </c>
      <c r="I108" s="20" t="s">
        <v>68</v>
      </c>
      <c r="J108" s="20" t="s">
        <v>222</v>
      </c>
      <c r="K108" s="20" t="s">
        <v>461</v>
      </c>
      <c r="L108" s="21" t="s">
        <v>372</v>
      </c>
      <c r="M108" s="22">
        <v>51115501</v>
      </c>
      <c r="O108" s="19" t="s">
        <v>133</v>
      </c>
      <c r="P108" s="20" t="s">
        <v>134</v>
      </c>
      <c r="Q108" s="20" t="s">
        <v>506</v>
      </c>
      <c r="R108" s="20" t="s">
        <v>520</v>
      </c>
      <c r="S108" s="21" t="s">
        <v>521</v>
      </c>
      <c r="T108" s="22">
        <v>75450501</v>
      </c>
    </row>
    <row r="109" spans="8:20" x14ac:dyDescent="0.35">
      <c r="H109" s="19" t="s">
        <v>67</v>
      </c>
      <c r="I109" s="20" t="s">
        <v>68</v>
      </c>
      <c r="J109" s="20" t="s">
        <v>222</v>
      </c>
      <c r="K109" s="20" t="s">
        <v>465</v>
      </c>
      <c r="L109" s="21" t="s">
        <v>377</v>
      </c>
      <c r="M109" s="22">
        <v>51115901</v>
      </c>
      <c r="O109" s="19" t="s">
        <v>133</v>
      </c>
      <c r="P109" s="20" t="s">
        <v>134</v>
      </c>
      <c r="Q109" s="20" t="s">
        <v>506</v>
      </c>
      <c r="R109" s="20" t="s">
        <v>520</v>
      </c>
      <c r="S109" s="21" t="s">
        <v>297</v>
      </c>
      <c r="T109" s="22">
        <v>75450502</v>
      </c>
    </row>
    <row r="110" spans="8:20" x14ac:dyDescent="0.35">
      <c r="H110" s="19" t="s">
        <v>67</v>
      </c>
      <c r="I110" s="20" t="s">
        <v>68</v>
      </c>
      <c r="J110" s="20" t="s">
        <v>222</v>
      </c>
      <c r="K110" s="20" t="s">
        <v>468</v>
      </c>
      <c r="L110" s="21" t="s">
        <v>469</v>
      </c>
      <c r="M110" s="22">
        <v>51116101</v>
      </c>
      <c r="O110" s="19" t="s">
        <v>133</v>
      </c>
      <c r="P110" s="20" t="s">
        <v>134</v>
      </c>
      <c r="Q110" s="20" t="s">
        <v>506</v>
      </c>
      <c r="R110" s="20" t="s">
        <v>520</v>
      </c>
      <c r="S110" s="21" t="s">
        <v>526</v>
      </c>
      <c r="T110" s="22">
        <v>75450503</v>
      </c>
    </row>
    <row r="111" spans="8:20" x14ac:dyDescent="0.35">
      <c r="H111" s="19" t="s">
        <v>67</v>
      </c>
      <c r="I111" s="20" t="s">
        <v>68</v>
      </c>
      <c r="J111" s="20" t="s">
        <v>222</v>
      </c>
      <c r="K111" s="20" t="s">
        <v>472</v>
      </c>
      <c r="L111" s="21" t="s">
        <v>473</v>
      </c>
      <c r="M111" s="22">
        <v>51119001</v>
      </c>
      <c r="O111" s="19" t="s">
        <v>133</v>
      </c>
      <c r="P111" s="20" t="s">
        <v>134</v>
      </c>
      <c r="Q111" s="20" t="s">
        <v>506</v>
      </c>
      <c r="R111" s="20" t="s">
        <v>520</v>
      </c>
      <c r="S111" s="21" t="s">
        <v>529</v>
      </c>
      <c r="T111" s="22">
        <v>75450504</v>
      </c>
    </row>
    <row r="112" spans="8:20" x14ac:dyDescent="0.35">
      <c r="H112" s="19" t="s">
        <v>67</v>
      </c>
      <c r="I112" s="20" t="s">
        <v>68</v>
      </c>
      <c r="J112" s="20" t="s">
        <v>222</v>
      </c>
      <c r="K112" s="20" t="s">
        <v>472</v>
      </c>
      <c r="L112" s="21" t="s">
        <v>477</v>
      </c>
      <c r="M112" s="22">
        <v>51119002</v>
      </c>
      <c r="O112" s="19" t="s">
        <v>133</v>
      </c>
      <c r="P112" s="20" t="s">
        <v>134</v>
      </c>
      <c r="Q112" s="20" t="s">
        <v>506</v>
      </c>
      <c r="R112" s="20" t="s">
        <v>520</v>
      </c>
      <c r="S112" s="21" t="s">
        <v>532</v>
      </c>
      <c r="T112" s="22">
        <v>75450505</v>
      </c>
    </row>
    <row r="113" spans="8:20" x14ac:dyDescent="0.35">
      <c r="H113" s="19" t="s">
        <v>67</v>
      </c>
      <c r="I113" s="20" t="s">
        <v>68</v>
      </c>
      <c r="J113" s="20" t="s">
        <v>222</v>
      </c>
      <c r="K113" s="20" t="s">
        <v>472</v>
      </c>
      <c r="L113" s="21" t="s">
        <v>396</v>
      </c>
      <c r="M113" s="22">
        <v>51119003</v>
      </c>
      <c r="O113" s="19" t="s">
        <v>133</v>
      </c>
      <c r="P113" s="20" t="s">
        <v>134</v>
      </c>
      <c r="Q113" s="20" t="s">
        <v>506</v>
      </c>
      <c r="R113" s="20" t="s">
        <v>534</v>
      </c>
      <c r="S113" s="21" t="s">
        <v>303</v>
      </c>
      <c r="T113" s="22">
        <v>75450601</v>
      </c>
    </row>
    <row r="114" spans="8:20" x14ac:dyDescent="0.35">
      <c r="H114" s="19" t="s">
        <v>67</v>
      </c>
      <c r="I114" s="20" t="s">
        <v>68</v>
      </c>
      <c r="J114" s="20" t="s">
        <v>482</v>
      </c>
      <c r="K114" s="20" t="s">
        <v>483</v>
      </c>
      <c r="L114" s="21" t="s">
        <v>484</v>
      </c>
      <c r="M114" s="22">
        <v>51200101</v>
      </c>
      <c r="O114" s="19" t="s">
        <v>133</v>
      </c>
      <c r="P114" s="20" t="s">
        <v>134</v>
      </c>
      <c r="Q114" s="20" t="s">
        <v>537</v>
      </c>
      <c r="R114" s="20" t="s">
        <v>538</v>
      </c>
      <c r="S114" s="21" t="s">
        <v>539</v>
      </c>
      <c r="T114" s="22">
        <v>75500101</v>
      </c>
    </row>
    <row r="115" spans="8:20" x14ac:dyDescent="0.35">
      <c r="H115" s="19" t="s">
        <v>67</v>
      </c>
      <c r="I115" s="20" t="s">
        <v>68</v>
      </c>
      <c r="J115" s="20" t="s">
        <v>482</v>
      </c>
      <c r="K115" s="20" t="s">
        <v>487</v>
      </c>
      <c r="L115" s="21" t="s">
        <v>488</v>
      </c>
      <c r="M115" s="22">
        <v>51200401</v>
      </c>
      <c r="O115" s="19" t="s">
        <v>133</v>
      </c>
      <c r="P115" s="20" t="s">
        <v>134</v>
      </c>
      <c r="Q115" s="20" t="s">
        <v>537</v>
      </c>
      <c r="R115" s="20" t="s">
        <v>538</v>
      </c>
      <c r="S115" s="21" t="s">
        <v>542</v>
      </c>
      <c r="T115" s="22">
        <v>75500109</v>
      </c>
    </row>
    <row r="116" spans="8:20" x14ac:dyDescent="0.35">
      <c r="H116" s="19" t="s">
        <v>67</v>
      </c>
      <c r="I116" s="20" t="s">
        <v>68</v>
      </c>
      <c r="J116" s="20" t="s">
        <v>482</v>
      </c>
      <c r="K116" s="20" t="s">
        <v>491</v>
      </c>
      <c r="L116" s="21" t="s">
        <v>492</v>
      </c>
      <c r="M116" s="22">
        <v>51200501</v>
      </c>
      <c r="O116" s="19" t="s">
        <v>133</v>
      </c>
      <c r="P116" s="20" t="s">
        <v>134</v>
      </c>
      <c r="Q116" s="20" t="s">
        <v>537</v>
      </c>
      <c r="R116" s="20" t="s">
        <v>544</v>
      </c>
      <c r="S116" s="21" t="s">
        <v>545</v>
      </c>
      <c r="T116" s="22">
        <v>75500201</v>
      </c>
    </row>
    <row r="117" spans="8:20" x14ac:dyDescent="0.35">
      <c r="H117" s="19" t="s">
        <v>67</v>
      </c>
      <c r="I117" s="20" t="s">
        <v>68</v>
      </c>
      <c r="J117" s="20" t="s">
        <v>482</v>
      </c>
      <c r="K117" s="20" t="s">
        <v>494</v>
      </c>
      <c r="L117" s="21" t="s">
        <v>495</v>
      </c>
      <c r="M117" s="22">
        <v>51200701</v>
      </c>
      <c r="O117" s="19" t="s">
        <v>133</v>
      </c>
      <c r="P117" s="20" t="s">
        <v>134</v>
      </c>
      <c r="Q117" s="20" t="s">
        <v>537</v>
      </c>
      <c r="R117" s="20" t="s">
        <v>544</v>
      </c>
      <c r="S117" s="21" t="s">
        <v>550</v>
      </c>
      <c r="T117" s="22">
        <v>75500202</v>
      </c>
    </row>
    <row r="118" spans="8:20" x14ac:dyDescent="0.35">
      <c r="H118" s="19" t="s">
        <v>67</v>
      </c>
      <c r="I118" s="20" t="s">
        <v>68</v>
      </c>
      <c r="J118" s="20" t="s">
        <v>482</v>
      </c>
      <c r="K118" s="20" t="s">
        <v>496</v>
      </c>
      <c r="L118" s="21" t="s">
        <v>497</v>
      </c>
      <c r="M118" s="22">
        <v>51200801</v>
      </c>
      <c r="O118" s="19" t="s">
        <v>133</v>
      </c>
      <c r="P118" s="20" t="s">
        <v>134</v>
      </c>
      <c r="Q118" s="20" t="s">
        <v>537</v>
      </c>
      <c r="R118" s="20" t="s">
        <v>554</v>
      </c>
      <c r="S118" s="21" t="s">
        <v>555</v>
      </c>
      <c r="T118" s="22">
        <v>75500301</v>
      </c>
    </row>
    <row r="119" spans="8:20" x14ac:dyDescent="0.35">
      <c r="H119" s="19" t="s">
        <v>67</v>
      </c>
      <c r="I119" s="20" t="s">
        <v>68</v>
      </c>
      <c r="J119" s="20" t="s">
        <v>482</v>
      </c>
      <c r="K119" s="20" t="s">
        <v>500</v>
      </c>
      <c r="L119" s="21" t="s">
        <v>501</v>
      </c>
      <c r="M119" s="22">
        <v>51200901</v>
      </c>
      <c r="O119" s="19" t="s">
        <v>133</v>
      </c>
      <c r="P119" s="20" t="s">
        <v>134</v>
      </c>
      <c r="Q119" s="20" t="s">
        <v>537</v>
      </c>
      <c r="R119" s="20" t="s">
        <v>557</v>
      </c>
      <c r="S119" s="21" t="s">
        <v>440</v>
      </c>
      <c r="T119" s="22">
        <v>75500401</v>
      </c>
    </row>
    <row r="120" spans="8:20" x14ac:dyDescent="0.35">
      <c r="H120" s="19" t="s">
        <v>67</v>
      </c>
      <c r="I120" s="20" t="s">
        <v>68</v>
      </c>
      <c r="J120" s="20" t="s">
        <v>482</v>
      </c>
      <c r="K120" s="20" t="s">
        <v>500</v>
      </c>
      <c r="L120" s="21" t="s">
        <v>504</v>
      </c>
      <c r="M120" s="22">
        <v>51200902</v>
      </c>
      <c r="O120" s="19" t="s">
        <v>133</v>
      </c>
      <c r="P120" s="20" t="s">
        <v>134</v>
      </c>
      <c r="Q120" s="20" t="s">
        <v>537</v>
      </c>
      <c r="R120" s="20" t="s">
        <v>557</v>
      </c>
      <c r="S120" s="21" t="s">
        <v>442</v>
      </c>
      <c r="T120" s="22">
        <v>75500402</v>
      </c>
    </row>
    <row r="121" spans="8:20" x14ac:dyDescent="0.35">
      <c r="H121" s="19" t="s">
        <v>67</v>
      </c>
      <c r="I121" s="20" t="s">
        <v>68</v>
      </c>
      <c r="J121" s="20" t="s">
        <v>482</v>
      </c>
      <c r="K121" s="20" t="s">
        <v>500</v>
      </c>
      <c r="L121" s="21" t="s">
        <v>505</v>
      </c>
      <c r="M121" s="22">
        <v>51200903</v>
      </c>
      <c r="O121" s="19" t="s">
        <v>133</v>
      </c>
      <c r="P121" s="20" t="s">
        <v>134</v>
      </c>
      <c r="Q121" s="20" t="s">
        <v>537</v>
      </c>
      <c r="R121" s="20" t="s">
        <v>561</v>
      </c>
      <c r="S121" s="21" t="s">
        <v>562</v>
      </c>
      <c r="T121" s="22">
        <v>75500501</v>
      </c>
    </row>
    <row r="122" spans="8:20" x14ac:dyDescent="0.35">
      <c r="H122" s="19" t="s">
        <v>67</v>
      </c>
      <c r="I122" s="20" t="s">
        <v>68</v>
      </c>
      <c r="J122" s="20" t="s">
        <v>482</v>
      </c>
      <c r="K122" s="20" t="s">
        <v>508</v>
      </c>
      <c r="L122" s="21" t="s">
        <v>509</v>
      </c>
      <c r="M122" s="22">
        <v>51201001</v>
      </c>
      <c r="O122" s="19" t="s">
        <v>133</v>
      </c>
      <c r="P122" s="20" t="s">
        <v>134</v>
      </c>
      <c r="Q122" s="20" t="s">
        <v>537</v>
      </c>
      <c r="R122" s="20" t="s">
        <v>565</v>
      </c>
      <c r="S122" s="21" t="s">
        <v>566</v>
      </c>
      <c r="T122" s="22">
        <v>75501201</v>
      </c>
    </row>
    <row r="123" spans="8:20" x14ac:dyDescent="0.35">
      <c r="H123" s="19" t="s">
        <v>67</v>
      </c>
      <c r="I123" s="20" t="s">
        <v>68</v>
      </c>
      <c r="J123" s="20" t="s">
        <v>482</v>
      </c>
      <c r="K123" s="20" t="s">
        <v>511</v>
      </c>
      <c r="L123" s="21" t="s">
        <v>512</v>
      </c>
      <c r="M123" s="22">
        <v>51201101</v>
      </c>
      <c r="O123" s="19" t="s">
        <v>133</v>
      </c>
      <c r="P123" s="20" t="s">
        <v>134</v>
      </c>
      <c r="Q123" s="20" t="s">
        <v>537</v>
      </c>
      <c r="R123" s="20" t="s">
        <v>565</v>
      </c>
      <c r="S123" s="21" t="s">
        <v>570</v>
      </c>
      <c r="T123" s="22">
        <v>75501202</v>
      </c>
    </row>
    <row r="124" spans="8:20" x14ac:dyDescent="0.35">
      <c r="H124" s="19" t="s">
        <v>67</v>
      </c>
      <c r="I124" s="20" t="s">
        <v>68</v>
      </c>
      <c r="J124" s="20" t="s">
        <v>482</v>
      </c>
      <c r="K124" s="20" t="s">
        <v>515</v>
      </c>
      <c r="L124" s="21" t="s">
        <v>516</v>
      </c>
      <c r="M124" s="22">
        <v>51201201</v>
      </c>
      <c r="O124" s="19" t="s">
        <v>133</v>
      </c>
      <c r="P124" s="20" t="s">
        <v>134</v>
      </c>
      <c r="Q124" s="20" t="s">
        <v>537</v>
      </c>
      <c r="R124" s="20" t="s">
        <v>565</v>
      </c>
      <c r="S124" s="21" t="s">
        <v>574</v>
      </c>
      <c r="T124" s="22">
        <v>75501203</v>
      </c>
    </row>
    <row r="125" spans="8:20" x14ac:dyDescent="0.35">
      <c r="H125" s="19" t="s">
        <v>67</v>
      </c>
      <c r="I125" s="20" t="s">
        <v>68</v>
      </c>
      <c r="J125" s="20" t="s">
        <v>482</v>
      </c>
      <c r="K125" s="20" t="s">
        <v>515</v>
      </c>
      <c r="L125" s="21" t="s">
        <v>519</v>
      </c>
      <c r="M125" s="22">
        <v>51201202</v>
      </c>
      <c r="O125" s="19" t="s">
        <v>133</v>
      </c>
      <c r="P125" s="20" t="s">
        <v>134</v>
      </c>
      <c r="Q125" s="20" t="s">
        <v>537</v>
      </c>
      <c r="R125" s="20" t="s">
        <v>565</v>
      </c>
      <c r="S125" s="21" t="s">
        <v>576</v>
      </c>
      <c r="T125" s="22">
        <v>75501204</v>
      </c>
    </row>
    <row r="126" spans="8:20" x14ac:dyDescent="0.35">
      <c r="H126" s="19" t="s">
        <v>67</v>
      </c>
      <c r="I126" s="20" t="s">
        <v>68</v>
      </c>
      <c r="J126" s="20" t="s">
        <v>482</v>
      </c>
      <c r="K126" s="20" t="s">
        <v>522</v>
      </c>
      <c r="L126" s="21" t="s">
        <v>523</v>
      </c>
      <c r="M126" s="22">
        <v>51201801</v>
      </c>
      <c r="O126" s="19" t="s">
        <v>133</v>
      </c>
      <c r="P126" s="20" t="s">
        <v>134</v>
      </c>
      <c r="Q126" s="20" t="s">
        <v>537</v>
      </c>
      <c r="R126" s="20" t="s">
        <v>565</v>
      </c>
      <c r="S126" s="21" t="s">
        <v>579</v>
      </c>
      <c r="T126" s="22">
        <v>75501205</v>
      </c>
    </row>
    <row r="127" spans="8:20" x14ac:dyDescent="0.35">
      <c r="H127" s="19" t="s">
        <v>67</v>
      </c>
      <c r="I127" s="20" t="s">
        <v>68</v>
      </c>
      <c r="J127" s="20" t="s">
        <v>482</v>
      </c>
      <c r="K127" s="20" t="s">
        <v>524</v>
      </c>
      <c r="L127" s="21" t="s">
        <v>525</v>
      </c>
      <c r="M127" s="22">
        <v>51201901</v>
      </c>
      <c r="O127" s="19" t="s">
        <v>133</v>
      </c>
      <c r="P127" s="20" t="s">
        <v>134</v>
      </c>
      <c r="Q127" s="20" t="s">
        <v>537</v>
      </c>
      <c r="R127" s="20" t="s">
        <v>565</v>
      </c>
      <c r="S127" s="21" t="s">
        <v>582</v>
      </c>
      <c r="T127" s="22">
        <v>75501206</v>
      </c>
    </row>
    <row r="128" spans="8:20" x14ac:dyDescent="0.35">
      <c r="H128" s="19" t="s">
        <v>67</v>
      </c>
      <c r="I128" s="20" t="s">
        <v>68</v>
      </c>
      <c r="J128" s="20" t="s">
        <v>482</v>
      </c>
      <c r="K128" s="20" t="s">
        <v>527</v>
      </c>
      <c r="L128" s="21" t="s">
        <v>528</v>
      </c>
      <c r="M128" s="22">
        <v>51202201</v>
      </c>
      <c r="O128" s="19" t="s">
        <v>133</v>
      </c>
      <c r="P128" s="20" t="s">
        <v>134</v>
      </c>
      <c r="Q128" s="20" t="s">
        <v>537</v>
      </c>
      <c r="R128" s="20" t="s">
        <v>565</v>
      </c>
      <c r="S128" s="21" t="s">
        <v>583</v>
      </c>
      <c r="T128" s="22">
        <v>75501207</v>
      </c>
    </row>
    <row r="129" spans="8:20" x14ac:dyDescent="0.35">
      <c r="H129" s="19" t="s">
        <v>67</v>
      </c>
      <c r="I129" s="20" t="s">
        <v>68</v>
      </c>
      <c r="J129" s="20" t="s">
        <v>482</v>
      </c>
      <c r="K129" s="20" t="s">
        <v>530</v>
      </c>
      <c r="L129" s="21" t="s">
        <v>531</v>
      </c>
      <c r="M129" s="22">
        <v>51202301</v>
      </c>
      <c r="O129" s="19" t="s">
        <v>133</v>
      </c>
      <c r="P129" s="20" t="s">
        <v>134</v>
      </c>
      <c r="Q129" s="20" t="s">
        <v>537</v>
      </c>
      <c r="R129" s="20" t="s">
        <v>586</v>
      </c>
      <c r="S129" s="21" t="s">
        <v>587</v>
      </c>
      <c r="T129" s="22">
        <v>75501301</v>
      </c>
    </row>
    <row r="130" spans="8:20" x14ac:dyDescent="0.35">
      <c r="H130" s="19" t="s">
        <v>67</v>
      </c>
      <c r="I130" s="20" t="s">
        <v>68</v>
      </c>
      <c r="J130" s="20" t="s">
        <v>482</v>
      </c>
      <c r="K130" s="20" t="s">
        <v>530</v>
      </c>
      <c r="L130" s="21" t="s">
        <v>533</v>
      </c>
      <c r="M130" s="22">
        <v>51202302</v>
      </c>
      <c r="O130" s="19" t="s">
        <v>133</v>
      </c>
      <c r="P130" s="20" t="s">
        <v>134</v>
      </c>
      <c r="Q130" s="20" t="s">
        <v>537</v>
      </c>
      <c r="R130" s="20" t="s">
        <v>586</v>
      </c>
      <c r="S130" s="21" t="s">
        <v>590</v>
      </c>
      <c r="T130" s="22">
        <v>75501302</v>
      </c>
    </row>
    <row r="131" spans="8:20" x14ac:dyDescent="0.35">
      <c r="H131" s="19" t="s">
        <v>67</v>
      </c>
      <c r="I131" s="20" t="s">
        <v>68</v>
      </c>
      <c r="J131" s="20" t="s">
        <v>482</v>
      </c>
      <c r="K131" s="20" t="s">
        <v>535</v>
      </c>
      <c r="L131" s="21" t="s">
        <v>536</v>
      </c>
      <c r="M131" s="22">
        <v>51202401</v>
      </c>
      <c r="O131" s="19" t="s">
        <v>133</v>
      </c>
      <c r="P131" s="20" t="s">
        <v>134</v>
      </c>
      <c r="Q131" s="20" t="s">
        <v>537</v>
      </c>
      <c r="R131" s="20" t="s">
        <v>594</v>
      </c>
      <c r="S131" s="21" t="s">
        <v>595</v>
      </c>
      <c r="T131" s="22">
        <v>75501501</v>
      </c>
    </row>
    <row r="132" spans="8:20" x14ac:dyDescent="0.35">
      <c r="H132" s="19" t="s">
        <v>67</v>
      </c>
      <c r="I132" s="20" t="s">
        <v>68</v>
      </c>
      <c r="J132" s="20" t="s">
        <v>482</v>
      </c>
      <c r="K132" s="20" t="s">
        <v>540</v>
      </c>
      <c r="L132" s="21" t="s">
        <v>541</v>
      </c>
      <c r="M132" s="22">
        <v>51209001</v>
      </c>
      <c r="O132" s="19" t="s">
        <v>133</v>
      </c>
      <c r="P132" s="20" t="s">
        <v>134</v>
      </c>
      <c r="Q132" s="20" t="s">
        <v>537</v>
      </c>
      <c r="R132" s="20" t="s">
        <v>594</v>
      </c>
      <c r="S132" s="23" t="s">
        <v>598</v>
      </c>
      <c r="T132" s="24">
        <v>75501502</v>
      </c>
    </row>
    <row r="133" spans="8:20" x14ac:dyDescent="0.35">
      <c r="H133" s="19" t="s">
        <v>67</v>
      </c>
      <c r="I133" s="20" t="s">
        <v>68</v>
      </c>
      <c r="J133" s="20" t="s">
        <v>482</v>
      </c>
      <c r="K133" s="20" t="s">
        <v>540</v>
      </c>
      <c r="L133" s="21" t="s">
        <v>543</v>
      </c>
      <c r="M133" s="22">
        <v>51209002</v>
      </c>
      <c r="O133" s="19" t="s">
        <v>133</v>
      </c>
      <c r="P133" s="20" t="s">
        <v>134</v>
      </c>
      <c r="Q133" s="20" t="s">
        <v>537</v>
      </c>
      <c r="R133" s="20" t="s">
        <v>594</v>
      </c>
      <c r="S133" s="21" t="s">
        <v>601</v>
      </c>
      <c r="T133" s="22">
        <v>75501503</v>
      </c>
    </row>
    <row r="134" spans="8:20" x14ac:dyDescent="0.35">
      <c r="H134" s="19" t="s">
        <v>67</v>
      </c>
      <c r="I134" s="20" t="s">
        <v>546</v>
      </c>
      <c r="J134" s="20" t="s">
        <v>547</v>
      </c>
      <c r="K134" s="20" t="s">
        <v>548</v>
      </c>
      <c r="L134" s="21" t="s">
        <v>549</v>
      </c>
      <c r="M134" s="22">
        <v>53041701</v>
      </c>
      <c r="O134" s="19" t="s">
        <v>133</v>
      </c>
      <c r="P134" s="20" t="s">
        <v>134</v>
      </c>
      <c r="Q134" s="20" t="s">
        <v>537</v>
      </c>
      <c r="R134" s="20" t="s">
        <v>594</v>
      </c>
      <c r="S134" s="21" t="s">
        <v>606</v>
      </c>
      <c r="T134" s="22">
        <v>75501504</v>
      </c>
    </row>
    <row r="135" spans="8:20" x14ac:dyDescent="0.35">
      <c r="H135" s="19" t="s">
        <v>67</v>
      </c>
      <c r="I135" s="20" t="s">
        <v>546</v>
      </c>
      <c r="J135" s="20" t="s">
        <v>551</v>
      </c>
      <c r="K135" s="20" t="s">
        <v>552</v>
      </c>
      <c r="L135" s="21" t="s">
        <v>553</v>
      </c>
      <c r="M135" s="22">
        <v>53130101</v>
      </c>
      <c r="O135" s="19" t="s">
        <v>133</v>
      </c>
      <c r="P135" s="20" t="s">
        <v>134</v>
      </c>
      <c r="Q135" s="20" t="s">
        <v>537</v>
      </c>
      <c r="R135" s="20" t="s">
        <v>608</v>
      </c>
      <c r="S135" s="21" t="s">
        <v>609</v>
      </c>
      <c r="T135" s="22">
        <v>75509001</v>
      </c>
    </row>
    <row r="136" spans="8:20" x14ac:dyDescent="0.35">
      <c r="H136" s="19" t="s">
        <v>67</v>
      </c>
      <c r="I136" s="20" t="s">
        <v>546</v>
      </c>
      <c r="J136" s="20" t="s">
        <v>551</v>
      </c>
      <c r="K136" s="20" t="s">
        <v>552</v>
      </c>
      <c r="L136" s="23" t="s">
        <v>556</v>
      </c>
      <c r="M136" s="24">
        <v>53130102</v>
      </c>
      <c r="O136" s="19" t="s">
        <v>133</v>
      </c>
      <c r="P136" s="20" t="s">
        <v>134</v>
      </c>
      <c r="Q136" s="20" t="s">
        <v>537</v>
      </c>
      <c r="R136" s="20" t="s">
        <v>608</v>
      </c>
      <c r="S136" s="21" t="s">
        <v>612</v>
      </c>
      <c r="T136" s="22">
        <v>75509002</v>
      </c>
    </row>
    <row r="137" spans="8:20" x14ac:dyDescent="0.35">
      <c r="H137" s="19" t="s">
        <v>67</v>
      </c>
      <c r="I137" s="20" t="s">
        <v>546</v>
      </c>
      <c r="J137" s="20" t="s">
        <v>551</v>
      </c>
      <c r="K137" s="20" t="s">
        <v>552</v>
      </c>
      <c r="L137" s="21" t="s">
        <v>558</v>
      </c>
      <c r="M137" s="22">
        <v>53130103</v>
      </c>
      <c r="O137" s="19" t="s">
        <v>133</v>
      </c>
      <c r="P137" s="20" t="s">
        <v>134</v>
      </c>
      <c r="Q137" s="20" t="s">
        <v>614</v>
      </c>
      <c r="R137" s="20" t="s">
        <v>615</v>
      </c>
      <c r="S137" s="21" t="s">
        <v>416</v>
      </c>
      <c r="T137" s="22">
        <v>75600201</v>
      </c>
    </row>
    <row r="138" spans="8:20" x14ac:dyDescent="0.35">
      <c r="H138" s="19" t="s">
        <v>67</v>
      </c>
      <c r="I138" s="20" t="s">
        <v>546</v>
      </c>
      <c r="J138" s="20" t="s">
        <v>551</v>
      </c>
      <c r="K138" s="20" t="s">
        <v>559</v>
      </c>
      <c r="L138" s="21" t="s">
        <v>560</v>
      </c>
      <c r="M138" s="22">
        <v>53130201</v>
      </c>
      <c r="O138" s="19" t="s">
        <v>133</v>
      </c>
      <c r="P138" s="20" t="s">
        <v>134</v>
      </c>
      <c r="Q138" s="20" t="s">
        <v>614</v>
      </c>
      <c r="R138" s="20" t="s">
        <v>617</v>
      </c>
      <c r="S138" s="21" t="s">
        <v>618</v>
      </c>
      <c r="T138" s="22">
        <v>75600801</v>
      </c>
    </row>
    <row r="139" spans="8:20" x14ac:dyDescent="0.35">
      <c r="H139" s="19" t="s">
        <v>67</v>
      </c>
      <c r="I139" s="20" t="s">
        <v>546</v>
      </c>
      <c r="J139" s="20" t="s">
        <v>551</v>
      </c>
      <c r="K139" s="20" t="s">
        <v>563</v>
      </c>
      <c r="L139" s="21" t="s">
        <v>564</v>
      </c>
      <c r="M139" s="22">
        <v>53139001</v>
      </c>
      <c r="O139" s="19" t="s">
        <v>133</v>
      </c>
      <c r="P139" s="20" t="s">
        <v>134</v>
      </c>
      <c r="Q139" s="20" t="s">
        <v>614</v>
      </c>
      <c r="R139" s="20" t="s">
        <v>617</v>
      </c>
      <c r="S139" s="21" t="s">
        <v>413</v>
      </c>
      <c r="T139" s="22">
        <v>75600802</v>
      </c>
    </row>
    <row r="140" spans="8:20" x14ac:dyDescent="0.35">
      <c r="H140" s="19" t="s">
        <v>67</v>
      </c>
      <c r="I140" s="20" t="s">
        <v>546</v>
      </c>
      <c r="J140" s="20" t="s">
        <v>567</v>
      </c>
      <c r="K140" s="20" t="s">
        <v>568</v>
      </c>
      <c r="L140" s="21" t="s">
        <v>569</v>
      </c>
      <c r="M140" s="22">
        <v>53140101</v>
      </c>
      <c r="O140" s="19" t="s">
        <v>133</v>
      </c>
      <c r="P140" s="20" t="s">
        <v>134</v>
      </c>
      <c r="Q140" s="20" t="s">
        <v>614</v>
      </c>
      <c r="R140" s="20" t="s">
        <v>623</v>
      </c>
      <c r="S140" s="21" t="s">
        <v>624</v>
      </c>
      <c r="T140" s="22">
        <v>75600901</v>
      </c>
    </row>
    <row r="141" spans="8:20" x14ac:dyDescent="0.35">
      <c r="H141" s="19" t="s">
        <v>67</v>
      </c>
      <c r="I141" s="20" t="s">
        <v>546</v>
      </c>
      <c r="J141" s="20" t="s">
        <v>571</v>
      </c>
      <c r="K141" s="20" t="s">
        <v>572</v>
      </c>
      <c r="L141" s="21" t="s">
        <v>573</v>
      </c>
      <c r="M141" s="22">
        <v>53300101</v>
      </c>
      <c r="O141" s="19" t="s">
        <v>133</v>
      </c>
      <c r="P141" s="20" t="s">
        <v>134</v>
      </c>
      <c r="Q141" s="20" t="s">
        <v>614</v>
      </c>
      <c r="R141" s="20" t="s">
        <v>626</v>
      </c>
      <c r="S141" s="21" t="s">
        <v>423</v>
      </c>
      <c r="T141" s="22">
        <v>75601001</v>
      </c>
    </row>
    <row r="142" spans="8:20" x14ac:dyDescent="0.35">
      <c r="H142" s="19" t="s">
        <v>67</v>
      </c>
      <c r="I142" s="20" t="s">
        <v>546</v>
      </c>
      <c r="J142" s="20" t="s">
        <v>571</v>
      </c>
      <c r="K142" s="20" t="s">
        <v>575</v>
      </c>
      <c r="L142" s="21" t="s">
        <v>425</v>
      </c>
      <c r="M142" s="22">
        <v>53300401</v>
      </c>
      <c r="O142" s="19" t="s">
        <v>133</v>
      </c>
      <c r="P142" s="20" t="s">
        <v>134</v>
      </c>
      <c r="Q142" s="20" t="s">
        <v>614</v>
      </c>
      <c r="R142" s="20" t="s">
        <v>630</v>
      </c>
      <c r="S142" s="21" t="s">
        <v>417</v>
      </c>
      <c r="T142" s="22">
        <v>75609001</v>
      </c>
    </row>
    <row r="143" spans="8:20" x14ac:dyDescent="0.35">
      <c r="H143" s="19" t="s">
        <v>67</v>
      </c>
      <c r="I143" s="20" t="s">
        <v>546</v>
      </c>
      <c r="J143" s="20" t="s">
        <v>571</v>
      </c>
      <c r="K143" s="20" t="s">
        <v>577</v>
      </c>
      <c r="L143" s="21" t="s">
        <v>578</v>
      </c>
      <c r="M143" s="22">
        <v>53300601</v>
      </c>
      <c r="O143" s="19" t="s">
        <v>133</v>
      </c>
      <c r="P143" s="20" t="s">
        <v>134</v>
      </c>
      <c r="Q143" s="20" t="s">
        <v>614</v>
      </c>
      <c r="R143" s="20" t="s">
        <v>630</v>
      </c>
      <c r="S143" s="21" t="s">
        <v>633</v>
      </c>
      <c r="T143" s="22">
        <v>75609002</v>
      </c>
    </row>
    <row r="144" spans="8:20" x14ac:dyDescent="0.35">
      <c r="H144" s="19" t="s">
        <v>67</v>
      </c>
      <c r="I144" s="20" t="s">
        <v>546</v>
      </c>
      <c r="J144" s="20" t="s">
        <v>571</v>
      </c>
      <c r="K144" s="20" t="s">
        <v>580</v>
      </c>
      <c r="L144" s="21" t="s">
        <v>581</v>
      </c>
      <c r="M144" s="22">
        <v>53300701</v>
      </c>
      <c r="O144" s="19" t="s">
        <v>133</v>
      </c>
      <c r="P144" s="20" t="s">
        <v>134</v>
      </c>
      <c r="Q144" s="20" t="s">
        <v>636</v>
      </c>
      <c r="R144" s="20" t="s">
        <v>637</v>
      </c>
      <c r="S144" s="21" t="s">
        <v>638</v>
      </c>
      <c r="T144" s="22">
        <v>75650501</v>
      </c>
    </row>
    <row r="145" spans="8:20" x14ac:dyDescent="0.35">
      <c r="H145" s="19" t="s">
        <v>67</v>
      </c>
      <c r="I145" s="20" t="s">
        <v>546</v>
      </c>
      <c r="J145" s="20" t="s">
        <v>571</v>
      </c>
      <c r="K145" s="20" t="s">
        <v>580</v>
      </c>
      <c r="L145" s="23" t="s">
        <v>581</v>
      </c>
      <c r="M145" s="24">
        <v>53300702</v>
      </c>
      <c r="O145" s="19" t="s">
        <v>133</v>
      </c>
      <c r="P145" s="20" t="s">
        <v>134</v>
      </c>
      <c r="Q145" s="20" t="s">
        <v>636</v>
      </c>
      <c r="R145" s="20" t="s">
        <v>642</v>
      </c>
      <c r="S145" s="21" t="s">
        <v>643</v>
      </c>
      <c r="T145" s="22">
        <v>75651001</v>
      </c>
    </row>
    <row r="146" spans="8:20" x14ac:dyDescent="0.35">
      <c r="H146" s="19" t="s">
        <v>67</v>
      </c>
      <c r="I146" s="20" t="s">
        <v>546</v>
      </c>
      <c r="J146" s="20" t="s">
        <v>571</v>
      </c>
      <c r="K146" s="20" t="s">
        <v>584</v>
      </c>
      <c r="L146" s="21" t="s">
        <v>585</v>
      </c>
      <c r="M146" s="22">
        <v>53300801</v>
      </c>
      <c r="O146" s="19" t="s">
        <v>133</v>
      </c>
      <c r="P146" s="20" t="s">
        <v>134</v>
      </c>
      <c r="Q146" s="20" t="s">
        <v>636</v>
      </c>
      <c r="R146" s="20" t="s">
        <v>646</v>
      </c>
      <c r="S146" s="21" t="s">
        <v>647</v>
      </c>
      <c r="T146" s="22">
        <v>75659001</v>
      </c>
    </row>
    <row r="147" spans="8:20" x14ac:dyDescent="0.35">
      <c r="H147" s="19" t="s">
        <v>67</v>
      </c>
      <c r="I147" s="20" t="s">
        <v>546</v>
      </c>
      <c r="J147" s="20" t="s">
        <v>588</v>
      </c>
      <c r="K147" s="20" t="s">
        <v>589</v>
      </c>
      <c r="L147" s="21" t="s">
        <v>240</v>
      </c>
      <c r="M147" s="22">
        <v>53310302</v>
      </c>
      <c r="O147" s="19" t="s">
        <v>133</v>
      </c>
      <c r="P147" s="20" t="s">
        <v>134</v>
      </c>
      <c r="Q147" s="20" t="s">
        <v>636</v>
      </c>
      <c r="R147" s="20" t="s">
        <v>646</v>
      </c>
      <c r="S147" s="21" t="s">
        <v>650</v>
      </c>
      <c r="T147" s="22">
        <v>75659002</v>
      </c>
    </row>
    <row r="148" spans="8:20" x14ac:dyDescent="0.35">
      <c r="H148" s="19" t="s">
        <v>67</v>
      </c>
      <c r="I148" s="20" t="s">
        <v>546</v>
      </c>
      <c r="J148" s="20" t="s">
        <v>591</v>
      </c>
      <c r="K148" s="20" t="s">
        <v>592</v>
      </c>
      <c r="L148" s="21" t="s">
        <v>593</v>
      </c>
      <c r="M148" s="22">
        <v>53450101</v>
      </c>
      <c r="O148" s="19" t="s">
        <v>133</v>
      </c>
      <c r="P148" s="20" t="s">
        <v>134</v>
      </c>
      <c r="Q148" s="20" t="s">
        <v>636</v>
      </c>
      <c r="R148" s="20" t="s">
        <v>646</v>
      </c>
      <c r="S148" s="21" t="s">
        <v>654</v>
      </c>
      <c r="T148" s="22">
        <v>75659003</v>
      </c>
    </row>
    <row r="149" spans="8:20" x14ac:dyDescent="0.35">
      <c r="H149" s="19" t="s">
        <v>67</v>
      </c>
      <c r="I149" s="20" t="s">
        <v>546</v>
      </c>
      <c r="J149" s="20" t="s">
        <v>591</v>
      </c>
      <c r="K149" s="20" t="s">
        <v>596</v>
      </c>
      <c r="L149" s="21" t="s">
        <v>597</v>
      </c>
      <c r="M149" s="22">
        <v>53450701</v>
      </c>
      <c r="O149" s="19" t="s">
        <v>133</v>
      </c>
      <c r="P149" s="20" t="s">
        <v>134</v>
      </c>
      <c r="Q149" s="20" t="s">
        <v>657</v>
      </c>
      <c r="R149" s="20" t="s">
        <v>658</v>
      </c>
      <c r="S149" s="21" t="s">
        <v>659</v>
      </c>
      <c r="T149" s="22">
        <v>75700101</v>
      </c>
    </row>
    <row r="150" spans="8:20" x14ac:dyDescent="0.35">
      <c r="H150" s="19" t="s">
        <v>67</v>
      </c>
      <c r="I150" s="20" t="s">
        <v>546</v>
      </c>
      <c r="J150" s="20" t="s">
        <v>591</v>
      </c>
      <c r="K150" s="20" t="s">
        <v>599</v>
      </c>
      <c r="L150" s="21" t="s">
        <v>600</v>
      </c>
      <c r="M150" s="22">
        <v>53459001</v>
      </c>
      <c r="O150" s="19" t="s">
        <v>133</v>
      </c>
      <c r="P150" s="20" t="s">
        <v>134</v>
      </c>
      <c r="Q150" s="20" t="s">
        <v>657</v>
      </c>
      <c r="R150" s="20" t="s">
        <v>663</v>
      </c>
      <c r="S150" s="21" t="s">
        <v>236</v>
      </c>
      <c r="T150" s="22">
        <v>75700201</v>
      </c>
    </row>
    <row r="151" spans="8:20" x14ac:dyDescent="0.35">
      <c r="H151" s="19" t="s">
        <v>67</v>
      </c>
      <c r="I151" s="20" t="s">
        <v>602</v>
      </c>
      <c r="J151" s="20" t="s">
        <v>603</v>
      </c>
      <c r="K151" s="20" t="s">
        <v>604</v>
      </c>
      <c r="L151" s="21" t="s">
        <v>605</v>
      </c>
      <c r="M151" s="22">
        <v>58010701</v>
      </c>
      <c r="O151" s="19" t="s">
        <v>133</v>
      </c>
      <c r="P151" s="20" t="s">
        <v>134</v>
      </c>
      <c r="Q151" s="20" t="s">
        <v>657</v>
      </c>
      <c r="R151" s="20" t="s">
        <v>666</v>
      </c>
      <c r="S151" s="21" t="s">
        <v>667</v>
      </c>
      <c r="T151" s="22">
        <v>75709001</v>
      </c>
    </row>
    <row r="152" spans="8:20" x14ac:dyDescent="0.35">
      <c r="H152" s="19" t="s">
        <v>67</v>
      </c>
      <c r="I152" s="20" t="s">
        <v>602</v>
      </c>
      <c r="J152" s="20" t="s">
        <v>603</v>
      </c>
      <c r="K152" s="20" t="s">
        <v>604</v>
      </c>
      <c r="L152" s="21" t="s">
        <v>607</v>
      </c>
      <c r="M152" s="22">
        <v>58010702</v>
      </c>
      <c r="O152" s="19" t="s">
        <v>133</v>
      </c>
      <c r="P152" s="20" t="s">
        <v>134</v>
      </c>
      <c r="Q152" s="20" t="s">
        <v>657</v>
      </c>
      <c r="R152" s="20" t="s">
        <v>666</v>
      </c>
      <c r="S152" s="21" t="s">
        <v>670</v>
      </c>
      <c r="T152" s="22">
        <v>75709002</v>
      </c>
    </row>
    <row r="153" spans="8:20" x14ac:dyDescent="0.35">
      <c r="H153" s="19" t="s">
        <v>67</v>
      </c>
      <c r="I153" s="20" t="s">
        <v>602</v>
      </c>
      <c r="J153" s="20" t="s">
        <v>603</v>
      </c>
      <c r="K153" s="20" t="s">
        <v>610</v>
      </c>
      <c r="L153" s="21" t="s">
        <v>611</v>
      </c>
      <c r="M153" s="22">
        <v>58019001</v>
      </c>
      <c r="O153" s="19" t="s">
        <v>133</v>
      </c>
      <c r="P153" s="20" t="s">
        <v>134</v>
      </c>
      <c r="Q153" s="20" t="s">
        <v>657</v>
      </c>
      <c r="R153" s="20" t="s">
        <v>666</v>
      </c>
      <c r="S153" s="21" t="s">
        <v>672</v>
      </c>
      <c r="T153" s="22">
        <v>75709003</v>
      </c>
    </row>
    <row r="154" spans="8:20" x14ac:dyDescent="0.35">
      <c r="H154" s="19" t="s">
        <v>67</v>
      </c>
      <c r="I154" s="20" t="s">
        <v>602</v>
      </c>
      <c r="J154" s="20" t="s">
        <v>603</v>
      </c>
      <c r="K154" s="20" t="s">
        <v>610</v>
      </c>
      <c r="L154" s="21" t="s">
        <v>613</v>
      </c>
      <c r="M154" s="22">
        <v>58019002</v>
      </c>
      <c r="O154" s="19" t="s">
        <v>133</v>
      </c>
      <c r="P154" s="20" t="s">
        <v>134</v>
      </c>
      <c r="Q154" s="20" t="s">
        <v>657</v>
      </c>
      <c r="R154" s="20" t="s">
        <v>666</v>
      </c>
      <c r="S154" s="21" t="s">
        <v>675</v>
      </c>
      <c r="T154" s="22">
        <v>75709004</v>
      </c>
    </row>
    <row r="155" spans="8:20" x14ac:dyDescent="0.35">
      <c r="H155" s="19" t="s">
        <v>67</v>
      </c>
      <c r="I155" s="20" t="s">
        <v>602</v>
      </c>
      <c r="J155" s="20" t="s">
        <v>603</v>
      </c>
      <c r="K155" s="20" t="s">
        <v>610</v>
      </c>
      <c r="L155" s="21" t="s">
        <v>616</v>
      </c>
      <c r="M155" s="22">
        <v>58019003</v>
      </c>
      <c r="O155" s="19" t="s">
        <v>133</v>
      </c>
      <c r="P155" s="20" t="s">
        <v>134</v>
      </c>
      <c r="Q155" s="20" t="s">
        <v>657</v>
      </c>
      <c r="R155" s="20" t="s">
        <v>666</v>
      </c>
      <c r="S155" s="21" t="s">
        <v>678</v>
      </c>
      <c r="T155" s="22">
        <v>75709005</v>
      </c>
    </row>
    <row r="156" spans="8:20" x14ac:dyDescent="0.35">
      <c r="H156" s="19" t="s">
        <v>67</v>
      </c>
      <c r="I156" s="20" t="s">
        <v>602</v>
      </c>
      <c r="J156" s="20" t="s">
        <v>603</v>
      </c>
      <c r="K156" s="20" t="s">
        <v>610</v>
      </c>
      <c r="L156" s="21" t="s">
        <v>619</v>
      </c>
      <c r="M156" s="22">
        <v>58019004</v>
      </c>
      <c r="O156" s="19" t="s">
        <v>133</v>
      </c>
      <c r="P156" s="20" t="s">
        <v>134</v>
      </c>
      <c r="Q156" s="20" t="s">
        <v>657</v>
      </c>
      <c r="R156" s="20" t="s">
        <v>666</v>
      </c>
      <c r="S156" s="21" t="s">
        <v>681</v>
      </c>
      <c r="T156" s="22">
        <v>75709006</v>
      </c>
    </row>
    <row r="157" spans="8:20" x14ac:dyDescent="0.35">
      <c r="H157" s="19" t="s">
        <v>67</v>
      </c>
      <c r="I157" s="20" t="s">
        <v>602</v>
      </c>
      <c r="J157" s="20" t="s">
        <v>620</v>
      </c>
      <c r="K157" s="20" t="s">
        <v>621</v>
      </c>
      <c r="L157" s="21" t="s">
        <v>622</v>
      </c>
      <c r="M157" s="22">
        <v>58029001</v>
      </c>
      <c r="O157" s="19" t="s">
        <v>133</v>
      </c>
      <c r="P157" s="20" t="s">
        <v>134</v>
      </c>
      <c r="Q157" s="20" t="s">
        <v>657</v>
      </c>
      <c r="R157" s="20" t="s">
        <v>666</v>
      </c>
      <c r="S157" s="21" t="s">
        <v>684</v>
      </c>
      <c r="T157" s="22">
        <v>75709007</v>
      </c>
    </row>
    <row r="158" spans="8:20" x14ac:dyDescent="0.35">
      <c r="H158" s="19" t="s">
        <v>67</v>
      </c>
      <c r="I158" s="20" t="s">
        <v>602</v>
      </c>
      <c r="J158" s="20" t="s">
        <v>620</v>
      </c>
      <c r="K158" s="20" t="s">
        <v>621</v>
      </c>
      <c r="L158" s="21" t="s">
        <v>625</v>
      </c>
      <c r="M158" s="22">
        <v>58029002</v>
      </c>
      <c r="O158" s="19" t="s">
        <v>133</v>
      </c>
      <c r="P158" s="20" t="s">
        <v>134</v>
      </c>
      <c r="Q158" s="20" t="s">
        <v>657</v>
      </c>
      <c r="R158" s="20" t="s">
        <v>666</v>
      </c>
      <c r="S158" s="21" t="s">
        <v>687</v>
      </c>
      <c r="T158" s="22">
        <v>75709008</v>
      </c>
    </row>
    <row r="159" spans="8:20" x14ac:dyDescent="0.35">
      <c r="H159" s="19" t="s">
        <v>67</v>
      </c>
      <c r="I159" s="20" t="s">
        <v>602</v>
      </c>
      <c r="J159" s="20" t="s">
        <v>627</v>
      </c>
      <c r="K159" s="20" t="s">
        <v>628</v>
      </c>
      <c r="L159" s="21" t="s">
        <v>629</v>
      </c>
      <c r="M159" s="22">
        <v>58030101</v>
      </c>
      <c r="O159" s="19" t="s">
        <v>133</v>
      </c>
      <c r="P159" s="20" t="s">
        <v>134</v>
      </c>
      <c r="Q159" s="20" t="s">
        <v>657</v>
      </c>
      <c r="R159" s="20" t="s">
        <v>666</v>
      </c>
      <c r="S159" s="21" t="s">
        <v>689</v>
      </c>
      <c r="T159" s="22">
        <v>75709009</v>
      </c>
    </row>
    <row r="160" spans="8:20" x14ac:dyDescent="0.35">
      <c r="H160" s="19" t="s">
        <v>67</v>
      </c>
      <c r="I160" s="20" t="s">
        <v>602</v>
      </c>
      <c r="J160" s="20" t="s">
        <v>627</v>
      </c>
      <c r="K160" s="20" t="s">
        <v>631</v>
      </c>
      <c r="L160" s="21" t="s">
        <v>632</v>
      </c>
      <c r="M160" s="22">
        <v>58031301</v>
      </c>
      <c r="O160" s="19" t="s">
        <v>133</v>
      </c>
      <c r="P160" s="20" t="s">
        <v>134</v>
      </c>
      <c r="Q160" s="20" t="s">
        <v>657</v>
      </c>
      <c r="R160" s="20" t="s">
        <v>666</v>
      </c>
      <c r="S160" s="21" t="s">
        <v>691</v>
      </c>
      <c r="T160" s="22">
        <v>75709010</v>
      </c>
    </row>
    <row r="161" spans="8:20" x14ac:dyDescent="0.35">
      <c r="H161" s="19" t="s">
        <v>67</v>
      </c>
      <c r="I161" s="20" t="s">
        <v>602</v>
      </c>
      <c r="J161" s="20" t="s">
        <v>627</v>
      </c>
      <c r="K161" s="20" t="s">
        <v>634</v>
      </c>
      <c r="L161" s="21" t="s">
        <v>635</v>
      </c>
      <c r="M161" s="22">
        <v>58039001</v>
      </c>
      <c r="O161" s="19" t="s">
        <v>133</v>
      </c>
      <c r="P161" s="20" t="s">
        <v>134</v>
      </c>
      <c r="Q161" s="20" t="s">
        <v>657</v>
      </c>
      <c r="R161" s="20" t="s">
        <v>666</v>
      </c>
      <c r="S161" s="21" t="s">
        <v>107</v>
      </c>
      <c r="T161" s="22">
        <v>75709011</v>
      </c>
    </row>
    <row r="162" spans="8:20" x14ac:dyDescent="0.35">
      <c r="H162" s="19" t="s">
        <v>67</v>
      </c>
      <c r="I162" s="20" t="s">
        <v>602</v>
      </c>
      <c r="J162" s="20" t="s">
        <v>639</v>
      </c>
      <c r="K162" s="20" t="s">
        <v>640</v>
      </c>
      <c r="L162" s="21" t="s">
        <v>641</v>
      </c>
      <c r="M162" s="22">
        <v>58052601</v>
      </c>
      <c r="O162" s="19" t="s">
        <v>133</v>
      </c>
      <c r="P162" s="20" t="s">
        <v>134</v>
      </c>
      <c r="Q162" s="20" t="s">
        <v>657</v>
      </c>
      <c r="R162" s="20" t="s">
        <v>666</v>
      </c>
      <c r="S162" s="21" t="s">
        <v>694</v>
      </c>
      <c r="T162" s="22">
        <v>75709012</v>
      </c>
    </row>
    <row r="163" spans="8:20" x14ac:dyDescent="0.35">
      <c r="H163" s="19" t="s">
        <v>67</v>
      </c>
      <c r="I163" s="20" t="s">
        <v>602</v>
      </c>
      <c r="J163" s="20" t="s">
        <v>639</v>
      </c>
      <c r="K163" s="20" t="s">
        <v>644</v>
      </c>
      <c r="L163" s="21" t="s">
        <v>645</v>
      </c>
      <c r="M163" s="22">
        <v>58053601</v>
      </c>
      <c r="O163" s="19" t="s">
        <v>133</v>
      </c>
      <c r="P163" s="20" t="s">
        <v>134</v>
      </c>
      <c r="Q163" s="20" t="s">
        <v>696</v>
      </c>
      <c r="R163" s="20" t="s">
        <v>697</v>
      </c>
      <c r="S163" s="21" t="s">
        <v>75</v>
      </c>
      <c r="T163" s="22">
        <v>75952101</v>
      </c>
    </row>
    <row r="164" spans="8:20" x14ac:dyDescent="0.35">
      <c r="H164" s="19" t="s">
        <v>67</v>
      </c>
      <c r="I164" s="20" t="s">
        <v>602</v>
      </c>
      <c r="J164" s="20" t="s">
        <v>639</v>
      </c>
      <c r="K164" s="20" t="s">
        <v>648</v>
      </c>
      <c r="L164" s="21" t="s">
        <v>649</v>
      </c>
      <c r="M164" s="22">
        <v>58059001</v>
      </c>
      <c r="O164" s="19" t="s">
        <v>133</v>
      </c>
      <c r="P164" s="20" t="s">
        <v>134</v>
      </c>
      <c r="Q164" s="20" t="s">
        <v>696</v>
      </c>
      <c r="R164" s="20" t="s">
        <v>697</v>
      </c>
      <c r="S164" s="21" t="s">
        <v>701</v>
      </c>
      <c r="T164" s="22">
        <v>75952102</v>
      </c>
    </row>
    <row r="165" spans="8:20" x14ac:dyDescent="0.35">
      <c r="H165" s="19" t="s">
        <v>67</v>
      </c>
      <c r="I165" s="20" t="s">
        <v>602</v>
      </c>
      <c r="J165" s="20" t="s">
        <v>651</v>
      </c>
      <c r="K165" s="20" t="s">
        <v>652</v>
      </c>
      <c r="L165" s="21" t="s">
        <v>653</v>
      </c>
      <c r="M165" s="22">
        <v>58061001</v>
      </c>
      <c r="O165" s="19" t="s">
        <v>133</v>
      </c>
      <c r="P165" s="20" t="s">
        <v>134</v>
      </c>
      <c r="Q165" s="20" t="s">
        <v>696</v>
      </c>
      <c r="R165" s="20" t="s">
        <v>697</v>
      </c>
      <c r="S165" s="21" t="s">
        <v>84</v>
      </c>
      <c r="T165" s="22">
        <v>75952103</v>
      </c>
    </row>
    <row r="166" spans="8:20" x14ac:dyDescent="0.35">
      <c r="H166" s="19" t="s">
        <v>67</v>
      </c>
      <c r="I166" s="20" t="s">
        <v>602</v>
      </c>
      <c r="J166" s="20" t="s">
        <v>651</v>
      </c>
      <c r="K166" s="20" t="s">
        <v>655</v>
      </c>
      <c r="L166" s="21" t="s">
        <v>656</v>
      </c>
      <c r="M166" s="22">
        <v>58062201</v>
      </c>
      <c r="O166" s="19" t="s">
        <v>133</v>
      </c>
      <c r="P166" s="20" t="s">
        <v>134</v>
      </c>
      <c r="Q166" s="20" t="s">
        <v>696</v>
      </c>
      <c r="R166" s="20" t="s">
        <v>697</v>
      </c>
      <c r="S166" s="21" t="s">
        <v>88</v>
      </c>
      <c r="T166" s="22">
        <v>75952104</v>
      </c>
    </row>
    <row r="167" spans="8:20" x14ac:dyDescent="0.35">
      <c r="H167" s="19" t="s">
        <v>67</v>
      </c>
      <c r="I167" s="20" t="s">
        <v>602</v>
      </c>
      <c r="J167" s="20" t="s">
        <v>660</v>
      </c>
      <c r="K167" s="20" t="s">
        <v>661</v>
      </c>
      <c r="L167" s="21" t="s">
        <v>662</v>
      </c>
      <c r="M167" s="22">
        <v>58100401</v>
      </c>
      <c r="O167" s="19" t="s">
        <v>133</v>
      </c>
      <c r="P167" s="20" t="s">
        <v>134</v>
      </c>
      <c r="Q167" s="20" t="s">
        <v>696</v>
      </c>
      <c r="R167" s="20" t="s">
        <v>697</v>
      </c>
      <c r="S167" s="21" t="s">
        <v>93</v>
      </c>
      <c r="T167" s="22">
        <v>75952105</v>
      </c>
    </row>
    <row r="168" spans="8:20" x14ac:dyDescent="0.35">
      <c r="H168" s="19" t="s">
        <v>67</v>
      </c>
      <c r="I168" s="20" t="s">
        <v>602</v>
      </c>
      <c r="J168" s="20" t="s">
        <v>660</v>
      </c>
      <c r="K168" s="20" t="s">
        <v>664</v>
      </c>
      <c r="L168" s="21" t="s">
        <v>665</v>
      </c>
      <c r="M168" s="22">
        <v>58100501</v>
      </c>
      <c r="O168" s="19" t="s">
        <v>133</v>
      </c>
      <c r="P168" s="20" t="s">
        <v>134</v>
      </c>
      <c r="Q168" s="20" t="s">
        <v>696</v>
      </c>
      <c r="R168" s="20" t="s">
        <v>697</v>
      </c>
      <c r="S168" s="21" t="s">
        <v>96</v>
      </c>
      <c r="T168" s="22">
        <v>75952106</v>
      </c>
    </row>
    <row r="169" spans="8:20" x14ac:dyDescent="0.35">
      <c r="H169" s="19" t="s">
        <v>67</v>
      </c>
      <c r="I169" s="20" t="s">
        <v>602</v>
      </c>
      <c r="J169" s="20" t="s">
        <v>660</v>
      </c>
      <c r="K169" s="20" t="s">
        <v>668</v>
      </c>
      <c r="L169" s="21" t="s">
        <v>669</v>
      </c>
      <c r="M169" s="22">
        <v>58100601</v>
      </c>
      <c r="O169" s="19" t="s">
        <v>133</v>
      </c>
      <c r="P169" s="20" t="s">
        <v>134</v>
      </c>
      <c r="Q169" s="20" t="s">
        <v>696</v>
      </c>
      <c r="R169" s="20" t="s">
        <v>697</v>
      </c>
      <c r="S169" s="21" t="s">
        <v>99</v>
      </c>
      <c r="T169" s="22">
        <v>75952107</v>
      </c>
    </row>
    <row r="170" spans="8:20" x14ac:dyDescent="0.35">
      <c r="H170" s="19" t="s">
        <v>67</v>
      </c>
      <c r="I170" s="20" t="s">
        <v>602</v>
      </c>
      <c r="J170" s="20" t="s">
        <v>660</v>
      </c>
      <c r="K170" s="20" t="s">
        <v>668</v>
      </c>
      <c r="L170" s="21" t="s">
        <v>671</v>
      </c>
      <c r="M170" s="22">
        <v>58100602</v>
      </c>
      <c r="O170" s="19" t="s">
        <v>133</v>
      </c>
      <c r="P170" s="20" t="s">
        <v>134</v>
      </c>
      <c r="Q170" s="20" t="s">
        <v>696</v>
      </c>
      <c r="R170" s="20" t="s">
        <v>697</v>
      </c>
      <c r="S170" s="21" t="s">
        <v>103</v>
      </c>
      <c r="T170" s="22">
        <v>75952108</v>
      </c>
    </row>
    <row r="171" spans="8:20" x14ac:dyDescent="0.35">
      <c r="H171" s="19" t="s">
        <v>67</v>
      </c>
      <c r="I171" s="20" t="s">
        <v>602</v>
      </c>
      <c r="J171" s="20" t="s">
        <v>660</v>
      </c>
      <c r="K171" s="20" t="s">
        <v>673</v>
      </c>
      <c r="L171" s="21" t="s">
        <v>674</v>
      </c>
      <c r="M171" s="22">
        <v>58102901</v>
      </c>
      <c r="O171" s="19" t="s">
        <v>133</v>
      </c>
      <c r="P171" s="20" t="s">
        <v>134</v>
      </c>
      <c r="Q171" s="20" t="s">
        <v>696</v>
      </c>
      <c r="R171" s="20" t="s">
        <v>697</v>
      </c>
      <c r="S171" s="21" t="s">
        <v>107</v>
      </c>
      <c r="T171" s="22">
        <v>75952109</v>
      </c>
    </row>
    <row r="172" spans="8:20" x14ac:dyDescent="0.35">
      <c r="H172" s="19" t="s">
        <v>67</v>
      </c>
      <c r="I172" s="20" t="s">
        <v>602</v>
      </c>
      <c r="J172" s="20" t="s">
        <v>660</v>
      </c>
      <c r="K172" s="20" t="s">
        <v>676</v>
      </c>
      <c r="L172" s="21" t="s">
        <v>677</v>
      </c>
      <c r="M172" s="22">
        <v>58103301</v>
      </c>
      <c r="O172" s="19" t="s">
        <v>133</v>
      </c>
      <c r="P172" s="20" t="s">
        <v>134</v>
      </c>
      <c r="Q172" s="20" t="s">
        <v>696</v>
      </c>
      <c r="R172" s="20" t="s">
        <v>697</v>
      </c>
      <c r="S172" s="21" t="s">
        <v>111</v>
      </c>
      <c r="T172" s="22">
        <v>75952110</v>
      </c>
    </row>
    <row r="173" spans="8:20" x14ac:dyDescent="0.35">
      <c r="H173" s="19" t="s">
        <v>67</v>
      </c>
      <c r="I173" s="20" t="s">
        <v>602</v>
      </c>
      <c r="J173" s="20" t="s">
        <v>660</v>
      </c>
      <c r="K173" s="20" t="s">
        <v>679</v>
      </c>
      <c r="L173" s="21" t="s">
        <v>680</v>
      </c>
      <c r="M173" s="22">
        <v>58103401</v>
      </c>
      <c r="O173" s="19" t="s">
        <v>133</v>
      </c>
      <c r="P173" s="20" t="s">
        <v>134</v>
      </c>
      <c r="Q173" s="20" t="s">
        <v>696</v>
      </c>
      <c r="R173" s="20" t="s">
        <v>697</v>
      </c>
      <c r="S173" s="21" t="s">
        <v>114</v>
      </c>
      <c r="T173" s="22">
        <v>75952111</v>
      </c>
    </row>
    <row r="174" spans="8:20" x14ac:dyDescent="0.35">
      <c r="H174" s="19" t="s">
        <v>67</v>
      </c>
      <c r="I174" s="20" t="s">
        <v>602</v>
      </c>
      <c r="J174" s="20" t="s">
        <v>660</v>
      </c>
      <c r="K174" s="20" t="s">
        <v>682</v>
      </c>
      <c r="L174" s="21" t="s">
        <v>683</v>
      </c>
      <c r="M174" s="22">
        <v>58103801</v>
      </c>
      <c r="O174" s="19" t="s">
        <v>133</v>
      </c>
      <c r="P174" s="20" t="s">
        <v>134</v>
      </c>
      <c r="Q174" s="20" t="s">
        <v>696</v>
      </c>
      <c r="R174" s="20" t="s">
        <v>697</v>
      </c>
      <c r="S174" s="21" t="s">
        <v>119</v>
      </c>
      <c r="T174" s="22">
        <v>75952112</v>
      </c>
    </row>
    <row r="175" spans="8:20" x14ac:dyDescent="0.35">
      <c r="H175" s="19" t="s">
        <v>67</v>
      </c>
      <c r="I175" s="20" t="s">
        <v>602</v>
      </c>
      <c r="J175" s="20" t="s">
        <v>660</v>
      </c>
      <c r="K175" s="20" t="s">
        <v>685</v>
      </c>
      <c r="L175" s="21" t="s">
        <v>686</v>
      </c>
      <c r="M175" s="22">
        <v>58104101</v>
      </c>
      <c r="O175" s="19" t="s">
        <v>133</v>
      </c>
      <c r="P175" s="20" t="s">
        <v>134</v>
      </c>
      <c r="Q175" s="20" t="s">
        <v>696</v>
      </c>
      <c r="R175" s="20" t="s">
        <v>697</v>
      </c>
      <c r="S175" s="21" t="s">
        <v>77</v>
      </c>
      <c r="T175" s="22">
        <v>75952113</v>
      </c>
    </row>
    <row r="176" spans="8:20" x14ac:dyDescent="0.35">
      <c r="H176" s="19" t="s">
        <v>67</v>
      </c>
      <c r="I176" s="20" t="s">
        <v>602</v>
      </c>
      <c r="J176" s="20" t="s">
        <v>660</v>
      </c>
      <c r="K176" s="20" t="s">
        <v>685</v>
      </c>
      <c r="L176" s="21" t="s">
        <v>688</v>
      </c>
      <c r="M176" s="22">
        <v>58104102</v>
      </c>
      <c r="O176" s="19" t="s">
        <v>133</v>
      </c>
      <c r="P176" s="20" t="s">
        <v>134</v>
      </c>
      <c r="Q176" s="20" t="s">
        <v>696</v>
      </c>
      <c r="R176" s="20" t="s">
        <v>697</v>
      </c>
      <c r="S176" s="21" t="s">
        <v>126</v>
      </c>
      <c r="T176" s="22">
        <v>75952114</v>
      </c>
    </row>
    <row r="177" spans="8:20" x14ac:dyDescent="0.35">
      <c r="H177" s="19" t="s">
        <v>67</v>
      </c>
      <c r="I177" s="20" t="s">
        <v>602</v>
      </c>
      <c r="J177" s="20" t="s">
        <v>660</v>
      </c>
      <c r="K177" s="20" t="s">
        <v>690</v>
      </c>
      <c r="L177" s="21" t="s">
        <v>394</v>
      </c>
      <c r="M177" s="22">
        <v>58109002</v>
      </c>
      <c r="O177" s="19" t="s">
        <v>133</v>
      </c>
      <c r="P177" s="20" t="s">
        <v>134</v>
      </c>
      <c r="Q177" s="20" t="s">
        <v>696</v>
      </c>
      <c r="R177" s="20" t="s">
        <v>697</v>
      </c>
      <c r="S177" s="21" t="s">
        <v>130</v>
      </c>
      <c r="T177" s="22">
        <v>75952115</v>
      </c>
    </row>
    <row r="178" spans="8:20" x14ac:dyDescent="0.35">
      <c r="H178" s="19" t="s">
        <v>67</v>
      </c>
      <c r="I178" s="20" t="s">
        <v>602</v>
      </c>
      <c r="J178" s="20" t="s">
        <v>660</v>
      </c>
      <c r="K178" s="20" t="s">
        <v>690</v>
      </c>
      <c r="L178" s="21" t="s">
        <v>692</v>
      </c>
      <c r="M178" s="22">
        <v>58109004</v>
      </c>
      <c r="O178" s="19" t="s">
        <v>133</v>
      </c>
      <c r="P178" s="20" t="s">
        <v>134</v>
      </c>
      <c r="Q178" s="20" t="s">
        <v>696</v>
      </c>
      <c r="R178" s="20" t="s">
        <v>702</v>
      </c>
      <c r="S178" s="21" t="s">
        <v>703</v>
      </c>
      <c r="T178" s="22">
        <v>75959001</v>
      </c>
    </row>
    <row r="179" spans="8:20" x14ac:dyDescent="0.35">
      <c r="H179" s="19" t="s">
        <v>67</v>
      </c>
      <c r="I179" s="20" t="s">
        <v>602</v>
      </c>
      <c r="J179" s="20" t="s">
        <v>660</v>
      </c>
      <c r="K179" s="20" t="s">
        <v>690</v>
      </c>
      <c r="L179" s="23" t="s">
        <v>693</v>
      </c>
      <c r="M179" s="24">
        <v>58109001</v>
      </c>
      <c r="O179" s="19" t="s">
        <v>133</v>
      </c>
      <c r="P179" s="20" t="s">
        <v>134</v>
      </c>
      <c r="Q179" s="20" t="s">
        <v>696</v>
      </c>
      <c r="R179" s="20" t="s">
        <v>702</v>
      </c>
      <c r="S179" s="21" t="s">
        <v>703</v>
      </c>
      <c r="T179" s="22">
        <v>75959001</v>
      </c>
    </row>
    <row r="180" spans="8:20" x14ac:dyDescent="0.35">
      <c r="H180" s="19" t="s">
        <v>67</v>
      </c>
      <c r="I180" s="20" t="s">
        <v>602</v>
      </c>
      <c r="J180" s="20" t="s">
        <v>660</v>
      </c>
      <c r="K180" s="20" t="s">
        <v>690</v>
      </c>
      <c r="L180" s="21" t="s">
        <v>695</v>
      </c>
      <c r="M180" s="22">
        <v>58109003</v>
      </c>
      <c r="O180" s="19" t="s">
        <v>133</v>
      </c>
      <c r="P180" s="20" t="s">
        <v>134</v>
      </c>
      <c r="Q180" s="20" t="s">
        <v>696</v>
      </c>
      <c r="R180" s="20" t="s">
        <v>702</v>
      </c>
      <c r="S180" s="23" t="s">
        <v>704</v>
      </c>
      <c r="T180" s="24">
        <v>75959002</v>
      </c>
    </row>
    <row r="181" spans="8:20" x14ac:dyDescent="0.35">
      <c r="H181" s="19" t="s">
        <v>67</v>
      </c>
      <c r="I181" s="20" t="s">
        <v>602</v>
      </c>
      <c r="J181" s="20" t="s">
        <v>698</v>
      </c>
      <c r="K181" s="20" t="s">
        <v>699</v>
      </c>
      <c r="L181" s="21" t="s">
        <v>700</v>
      </c>
      <c r="M181" s="22">
        <v>58151001</v>
      </c>
      <c r="O181" s="19" t="s">
        <v>133</v>
      </c>
      <c r="P181" s="20" t="s">
        <v>134</v>
      </c>
      <c r="Q181" s="20" t="s">
        <v>537</v>
      </c>
      <c r="R181" s="20" t="s">
        <v>565</v>
      </c>
      <c r="S181" s="23" t="s">
        <v>989</v>
      </c>
      <c r="T181" s="24">
        <v>75501210</v>
      </c>
    </row>
    <row r="182" spans="8:20" x14ac:dyDescent="0.35">
      <c r="O182" s="19" t="s">
        <v>133</v>
      </c>
      <c r="P182" s="20" t="s">
        <v>134</v>
      </c>
      <c r="Q182" s="20">
        <v>7540</v>
      </c>
      <c r="R182" s="20">
        <v>754002</v>
      </c>
      <c r="S182" s="23" t="s">
        <v>990</v>
      </c>
      <c r="T182" s="24">
        <v>75400208</v>
      </c>
    </row>
    <row r="183" spans="8:20" x14ac:dyDescent="0.35">
      <c r="O183" s="19" t="s">
        <v>133</v>
      </c>
      <c r="P183" s="20" t="s">
        <v>134</v>
      </c>
      <c r="Q183" s="20" t="s">
        <v>537</v>
      </c>
      <c r="R183" s="20">
        <v>755013</v>
      </c>
      <c r="S183" s="21" t="s">
        <v>991</v>
      </c>
      <c r="T183" s="22">
        <v>75501303</v>
      </c>
    </row>
    <row r="184" spans="8:20" x14ac:dyDescent="0.35">
      <c r="O184" s="19" t="s">
        <v>133</v>
      </c>
      <c r="P184" s="20" t="s">
        <v>134</v>
      </c>
      <c r="Q184" s="20" t="s">
        <v>537</v>
      </c>
      <c r="R184" s="20">
        <v>755090</v>
      </c>
      <c r="S184" s="21" t="s">
        <v>992</v>
      </c>
      <c r="T184" s="22">
        <v>75509004</v>
      </c>
    </row>
    <row r="196" spans="15:20" x14ac:dyDescent="0.35">
      <c r="O196" s="19"/>
      <c r="P196" s="20"/>
      <c r="Q196" s="20"/>
      <c r="R196" s="20"/>
      <c r="S196" s="21"/>
      <c r="T196" s="22"/>
    </row>
  </sheetData>
  <hyperlinks>
    <hyperlink ref="A1" location="Menú!B2" display="CLASE" xr:uid="{11927C1F-A375-434A-96A3-8011E52821A9}"/>
    <hyperlink ref="H1" location="Menú!B2" display="CLASE" xr:uid="{31083111-A6E2-479C-8F6C-8F0A9AAB536E}"/>
    <hyperlink ref="O1" location="Menú!B2" display="CLASE" xr:uid="{715CA114-17C0-4AB8-8712-F0D09AC08ABC}"/>
  </hyperlinks>
  <pageMargins left="0.7" right="0.7" top="0.75" bottom="0.75" header="0.3" footer="0.3"/>
  <tableParts count="3">
    <tablePart r:id="rId1"/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18F0A-883A-4353-AF8A-287482CAFFED}">
  <sheetPr codeName="Hoja4"/>
  <dimension ref="A1:N98"/>
  <sheetViews>
    <sheetView workbookViewId="0">
      <selection activeCell="F42" sqref="F42"/>
    </sheetView>
  </sheetViews>
  <sheetFormatPr baseColWidth="10" defaultRowHeight="14.5" x14ac:dyDescent="0.35"/>
  <cols>
    <col min="1" max="1" width="42.81640625" bestFit="1" customWidth="1"/>
    <col min="2" max="2" width="23.7265625" customWidth="1"/>
    <col min="4" max="4" width="15.1796875" bestFit="1" customWidth="1"/>
    <col min="6" max="6" width="40.54296875" bestFit="1" customWidth="1"/>
    <col min="7" max="7" width="24.1796875" bestFit="1" customWidth="1"/>
    <col min="8" max="8" width="6.7265625" customWidth="1"/>
    <col min="9" max="9" width="0.54296875" customWidth="1"/>
    <col min="10" max="10" width="39" bestFit="1" customWidth="1"/>
    <col min="11" max="11" width="3" customWidth="1"/>
    <col min="12" max="12" width="24.1796875" bestFit="1" customWidth="1"/>
    <col min="13" max="13" width="2.54296875" customWidth="1"/>
    <col min="14" max="14" width="18.54296875" customWidth="1"/>
  </cols>
  <sheetData>
    <row r="1" spans="1:14" x14ac:dyDescent="0.35">
      <c r="A1" s="38" t="s">
        <v>705</v>
      </c>
      <c r="B1" s="39" t="s">
        <v>706</v>
      </c>
      <c r="C1" s="39" t="s">
        <v>707</v>
      </c>
      <c r="D1" s="39" t="s">
        <v>708</v>
      </c>
      <c r="F1" s="38" t="s">
        <v>710</v>
      </c>
      <c r="G1" s="38" t="s">
        <v>709</v>
      </c>
      <c r="I1" t="e" cm="1">
        <f t="array" aca="1" ref="I1" ca="1">IF(Plantilla!D10="INGRESO",_xlfn._xlws.SORT(_xlfn._xlws.FILTER(ingreso[DESCRIPCIÓN],ISNUMBER(SEARCH(Plantilla!D12,ingreso[DESCRIPCIÓN])))),IF(Plantilla!D10="ADMINISTRATIVO",_xlfn._xlws.SORT(_xlfn._xlws.FILTER(costos[DESCRIPCIÓN],ISNUMBER(SEARCH(Plantilla!D12,costos[DESCRIPCIÓN])))),IF(Plantilla!D10="OPERATIVO",_xlfn._xlws.SORT(_xlfn._xlws.FILTER(costos[DESCRIPCIÓN],ISNUMBER(SEARCH(Plantilla!D12,costos[DESCRIPCIÓN])))),"")))</f>
        <v>#NAME?</v>
      </c>
      <c r="J1" s="74" t="str">
        <f t="array" ref="J1">IFERROR(IF(Plantilla!$D$10="ingreso",INDEX(ingreso[[#All],[DESCRIPCIÓN]],SMALL(IF(ISNUMBER(SEARCH(Plantilla!$D$12,ingreso[DESCRIPCIÓN])),ROW(ingreso[DESCRIPCIÓN]),""),ROWS($J$1:J1))),IF(Plantilla!$D$10="ADMINISTRATIVO",INDEX(gasto[[#All],[DESCRIPCIÓN]],SMALL(IF(ISNUMBER(SEARCH(Plantilla!$D$12,gasto[DESCRIPCIÓN])),ROW(gasto[DESCRIPCIÓN]),""),ROWS($J$1:J1))),IF(Plantilla!$D$10="OPERATIVO",INDEX(costos[[#All],[DESCRIPCIÓN]],SMALL(IF(ISNUMBER(SEARCH(Plantilla!$D$12,costos[DESCRIPCIÓN])),ROW(costos[DESCRIPCIÓN]),""),ROWS($J$1:J1))),""))),"")</f>
        <v>ALOJAMIENTO</v>
      </c>
      <c r="L1" s="75" t="str">
        <f t="array" ref="L1">IFERROR(INDEX(G:G,SMALL(IF(ISNUMBER(SEARCH(Plantilla!$D$7,AREAS)),ROW(AREAS),""),ROWS($L$1:L1))),"")</f>
        <v>GERENCIA GENERAL</v>
      </c>
      <c r="N1" s="76" t="str" cm="1">
        <f t="array" ref="N1">IFERROR(IF(Plantilla!$D$10="ADMINISTRATIVO",INDEX(A:A,SMALL(IF(ISNUMBER(SEARCH(Plantilla!$D$14,CECO_ADM)),ROW(CECO_ADM),""),ROWS($N$1:N1))),IF(OR(Plantilla!$D$10="OPERATIVO",Plantilla!$D$10="INGRESO"),INDEX(A:A,SMALL(IF(ISNUMBER(SEARCH(Plantilla!$D$14,CECOOP)),ROW(CECOOP),""),ROWS($N$1:N1))),"")),"")</f>
        <v>GERENCIA GENERAL</v>
      </c>
    </row>
    <row r="2" spans="1:14" x14ac:dyDescent="0.35">
      <c r="A2" s="37" t="s">
        <v>12</v>
      </c>
      <c r="B2" s="26" t="s">
        <v>711</v>
      </c>
      <c r="C2" s="27" t="s">
        <v>712</v>
      </c>
      <c r="D2" s="26" t="s">
        <v>713</v>
      </c>
      <c r="F2" s="40" t="s">
        <v>715</v>
      </c>
      <c r="G2" s="40" t="s">
        <v>714</v>
      </c>
      <c r="J2" s="74" t="str">
        <f t="array" ref="J2">IFERROR(IF(Plantilla!$D$10="ingreso",INDEX(ingreso[[#All],[DESCRIPCIÓN]],SMALL(IF(ISNUMBER(SEARCH(Plantilla!$D$12,ingreso[DESCRIPCIÓN])),ROW(ingreso[DESCRIPCIÓN]),""),ROWS($J$1:J2))),IF(Plantilla!$D$10="ADMINISTRATIVO",INDEX(gasto[[#All],[DESCRIPCIÓN]],SMALL(IF(ISNUMBER(SEARCH(Plantilla!$D$12,gasto[DESCRIPCIÓN])),ROW(gasto[DESCRIPCIÓN]),""),ROWS($J$1:J2))),IF(Plantilla!$D$10="OPERATIVO",INDEX(costos[[#All],[DESCRIPCIÓN]],SMALL(IF(ISNUMBER(SEARCH(Plantilla!$D$12,costos[DESCRIPCIÓN])),ROW(costos[DESCRIPCIÓN]),""),ROWS($J$1:J2))),""))),"")</f>
        <v/>
      </c>
      <c r="L2" s="75" t="str">
        <f t="array" ref="L2">IFERROR(INDEX(G:G,SMALL(IF(ISNUMBER(SEARCH(Plantilla!$D$7,AREAS)),ROW(AREAS),""),ROWS($L$1:L2))),"")</f>
        <v/>
      </c>
      <c r="N2" s="76" t="str" cm="1">
        <f t="array" ref="N2">IFERROR(IF(Plantilla!$D$10="ADMINISTRATIVO",INDEX(A:A,SMALL(IF(ISNUMBER(SEARCH(Plantilla!$D$14,CECO_ADM)),ROW(CECO_ADM),""),ROWS($N$1:N2))),IF(OR(Plantilla!$D$10="OPERATIVO",Plantilla!$D$10="INGRESO"),INDEX(A:A,SMALL(IF(ISNUMBER(SEARCH(Plantilla!$D$14,CECOOP)),ROW(CECOOP),""),ROWS($N$1:N2))),"")),"")</f>
        <v>GASTOS NACIONALES GERENCIA GENERAL</v>
      </c>
    </row>
    <row r="3" spans="1:14" x14ac:dyDescent="0.35">
      <c r="A3" s="37" t="s">
        <v>716</v>
      </c>
      <c r="B3" s="26" t="s">
        <v>717</v>
      </c>
      <c r="C3" s="27" t="s">
        <v>718</v>
      </c>
      <c r="D3" s="26" t="s">
        <v>719</v>
      </c>
      <c r="F3" s="40" t="s">
        <v>721</v>
      </c>
      <c r="G3" s="40" t="s">
        <v>720</v>
      </c>
      <c r="J3" s="74" t="str">
        <f t="array" ref="J3">IFERROR(IF(Plantilla!$D$10="ingreso",INDEX(ingreso[[#All],[DESCRIPCIÓN]],SMALL(IF(ISNUMBER(SEARCH(Plantilla!$D$12,ingreso[DESCRIPCIÓN])),ROW(ingreso[DESCRIPCIÓN]),""),ROWS($J$1:J3))),IF(Plantilla!$D$10="ADMINISTRATIVO",INDEX(gasto[[#All],[DESCRIPCIÓN]],SMALL(IF(ISNUMBER(SEARCH(Plantilla!$D$12,gasto[DESCRIPCIÓN])),ROW(gasto[DESCRIPCIÓN]),""),ROWS($J$1:J3))),IF(Plantilla!$D$10="OPERATIVO",INDEX(costos[[#All],[DESCRIPCIÓN]],SMALL(IF(ISNUMBER(SEARCH(Plantilla!$D$12,costos[DESCRIPCIÓN])),ROW(costos[DESCRIPCIÓN]),""),ROWS($J$1:J3))),""))),"")</f>
        <v/>
      </c>
      <c r="L3" s="75" t="str">
        <f t="array" ref="L3">IFERROR(INDEX(G:G,SMALL(IF(ISNUMBER(SEARCH(Plantilla!$D$7,AREAS)),ROW(AREAS),""),ROWS($L$1:L3))),"")</f>
        <v/>
      </c>
      <c r="N3" s="76" t="str" cm="1">
        <f t="array" ref="N3">IFERROR(IF(Plantilla!$D$10="ADMINISTRATIVO",INDEX(A:A,SMALL(IF(ISNUMBER(SEARCH(Plantilla!$D$14,CECO_ADM)),ROW(CECO_ADM),""),ROWS($N$1:N3))),IF(OR(Plantilla!$D$10="OPERATIVO",Plantilla!$D$10="INGRESO"),INDEX(A:A,SMALL(IF(ISNUMBER(SEARCH(Plantilla!$D$14,CECOOP)),ROW(CECOOP),""),ROWS($N$1:N3))),"")),"")</f>
        <v/>
      </c>
    </row>
    <row r="4" spans="1:14" x14ac:dyDescent="0.35">
      <c r="A4" s="37" t="s">
        <v>722</v>
      </c>
      <c r="B4" s="26" t="s">
        <v>723</v>
      </c>
      <c r="C4" s="27" t="s">
        <v>724</v>
      </c>
      <c r="D4" s="26" t="s">
        <v>725</v>
      </c>
      <c r="F4" s="40" t="s">
        <v>52</v>
      </c>
      <c r="G4" s="40" t="s">
        <v>51</v>
      </c>
      <c r="J4" s="74" t="str">
        <f t="array" ref="J4">IFERROR(IF(Plantilla!$D$10="ingreso",INDEX(ingreso[[#All],[DESCRIPCIÓN]],SMALL(IF(ISNUMBER(SEARCH(Plantilla!$D$12,ingreso[DESCRIPCIÓN])),ROW(ingreso[DESCRIPCIÓN]),""),ROWS($J$1:J4))),IF(Plantilla!$D$10="ADMINISTRATIVO",INDEX(gasto[[#All],[DESCRIPCIÓN]],SMALL(IF(ISNUMBER(SEARCH(Plantilla!$D$12,gasto[DESCRIPCIÓN])),ROW(gasto[DESCRIPCIÓN]),""),ROWS($J$1:J4))),IF(Plantilla!$D$10="OPERATIVO",INDEX(costos[[#All],[DESCRIPCIÓN]],SMALL(IF(ISNUMBER(SEARCH(Plantilla!$D$12,costos[DESCRIPCIÓN])),ROW(costos[DESCRIPCIÓN]),""),ROWS($J$1:J4))),""))),"")</f>
        <v/>
      </c>
      <c r="L4" s="75" t="str">
        <f t="array" ref="L4">IFERROR(INDEX(G:G,SMALL(IF(ISNUMBER(SEARCH(Plantilla!$D$7,AREAS)),ROW(AREAS),""),ROWS($L$1:L4))),"")</f>
        <v/>
      </c>
      <c r="N4" s="76" t="str" cm="1">
        <f t="array" ref="N4">IFERROR(IF(Plantilla!$D$10="ADMINISTRATIVO",INDEX(A:A,SMALL(IF(ISNUMBER(SEARCH(Plantilla!$D$14,CECO_ADM)),ROW(CECO_ADM),""),ROWS($N$1:N4))),IF(OR(Plantilla!$D$10="OPERATIVO",Plantilla!$D$10="INGRESO"),INDEX(A:A,SMALL(IF(ISNUMBER(SEARCH(Plantilla!$D$14,CECOOP)),ROW(CECOOP),""),ROWS($N$1:N4))),"")),"")</f>
        <v/>
      </c>
    </row>
    <row r="5" spans="1:14" x14ac:dyDescent="0.35">
      <c r="A5" s="37" t="s">
        <v>726</v>
      </c>
      <c r="B5" s="26" t="s">
        <v>727</v>
      </c>
      <c r="C5" s="27" t="s">
        <v>728</v>
      </c>
      <c r="D5" s="26" t="s">
        <v>729</v>
      </c>
      <c r="F5" s="40" t="s">
        <v>731</v>
      </c>
      <c r="G5" s="40" t="s">
        <v>730</v>
      </c>
      <c r="J5" s="74" t="str">
        <f t="array" ref="J5">IFERROR(IF(Plantilla!$D$10="ingreso",INDEX(ingreso[[#All],[DESCRIPCIÓN]],SMALL(IF(ISNUMBER(SEARCH(Plantilla!$D$12,ingreso[DESCRIPCIÓN])),ROW(ingreso[DESCRIPCIÓN]),""),ROWS($J$1:J5))),IF(Plantilla!$D$10="ADMINISTRATIVO",INDEX(gasto[[#All],[DESCRIPCIÓN]],SMALL(IF(ISNUMBER(SEARCH(Plantilla!$D$12,gasto[DESCRIPCIÓN])),ROW(gasto[DESCRIPCIÓN]),""),ROWS($J$1:J5))),IF(Plantilla!$D$10="OPERATIVO",INDEX(costos[[#All],[DESCRIPCIÓN]],SMALL(IF(ISNUMBER(SEARCH(Plantilla!$D$12,costos[DESCRIPCIÓN])),ROW(costos[DESCRIPCIÓN]),""),ROWS($J$1:J5))),""))),"")</f>
        <v/>
      </c>
      <c r="L5" s="75" t="str">
        <f t="array" ref="L5">IFERROR(INDEX(G:G,SMALL(IF(ISNUMBER(SEARCH(Plantilla!$D$7,AREAS)),ROW(AREAS),""),ROWS($L$1:L5))),"")</f>
        <v/>
      </c>
      <c r="N5" s="76" t="str" cm="1">
        <f t="array" ref="N5">IFERROR(IF(Plantilla!$D$10="ADMINISTRATIVO",INDEX(A:A,SMALL(IF(ISNUMBER(SEARCH(Plantilla!$D$14,CECO_ADM)),ROW(CECO_ADM),""),ROWS($N$1:N5))),IF(OR(Plantilla!$D$10="OPERATIVO",Plantilla!$D$10="INGRESO"),INDEX(A:A,SMALL(IF(ISNUMBER(SEARCH(Plantilla!$D$14,CECOOP)),ROW(CECOOP),""),ROWS($N$1:N5))),"")),"")</f>
        <v/>
      </c>
    </row>
    <row r="6" spans="1:14" x14ac:dyDescent="0.35">
      <c r="A6" s="37" t="s">
        <v>732</v>
      </c>
      <c r="B6" s="26" t="s">
        <v>514</v>
      </c>
      <c r="C6" s="27" t="s">
        <v>733</v>
      </c>
      <c r="D6" s="26" t="s">
        <v>734</v>
      </c>
      <c r="F6" s="40" t="s">
        <v>736</v>
      </c>
      <c r="G6" s="40" t="s">
        <v>735</v>
      </c>
      <c r="J6" s="74" t="str">
        <f t="array" ref="J6">IFERROR(IF(Plantilla!$D$10="ingreso",INDEX(ingreso[[#All],[DESCRIPCIÓN]],SMALL(IF(ISNUMBER(SEARCH(Plantilla!$D$12,ingreso[DESCRIPCIÓN])),ROW(ingreso[DESCRIPCIÓN]),""),ROWS($J$1:J6))),IF(Plantilla!$D$10="ADMINISTRATIVO",INDEX(gasto[[#All],[DESCRIPCIÓN]],SMALL(IF(ISNUMBER(SEARCH(Plantilla!$D$12,gasto[DESCRIPCIÓN])),ROW(gasto[DESCRIPCIÓN]),""),ROWS($J$1:J6))),IF(Plantilla!$D$10="OPERATIVO",INDEX(costos[[#All],[DESCRIPCIÓN]],SMALL(IF(ISNUMBER(SEARCH(Plantilla!$D$12,costos[DESCRIPCIÓN])),ROW(costos[DESCRIPCIÓN]),""),ROWS($J$1:J6))),""))),"")</f>
        <v/>
      </c>
      <c r="L6" s="75" t="str">
        <f t="array" ref="L6">IFERROR(INDEX(G:G,SMALL(IF(ISNUMBER(SEARCH(Plantilla!$D$7,AREAS)),ROW(AREAS),""),ROWS($L$1:L6))),"")</f>
        <v/>
      </c>
      <c r="N6" s="76" t="str" cm="1">
        <f t="array" ref="N6">IFERROR(IF(Plantilla!$D$10="ADMINISTRATIVO",INDEX(A:A,SMALL(IF(ISNUMBER(SEARCH(Plantilla!$D$14,CECO_ADM)),ROW(CECO_ADM),""),ROWS($N$1:N6))),IF(OR(Plantilla!$D$10="OPERATIVO",Plantilla!$D$10="INGRESO"),INDEX(A:A,SMALL(IF(ISNUMBER(SEARCH(Plantilla!$D$14,CECOOP)),ROW(CECOOP),""),ROWS($N$1:N6))),"")),"")</f>
        <v/>
      </c>
    </row>
    <row r="7" spans="1:14" x14ac:dyDescent="0.35">
      <c r="A7" s="37" t="s">
        <v>737</v>
      </c>
      <c r="B7" s="26" t="s">
        <v>738</v>
      </c>
      <c r="C7" s="27" t="s">
        <v>11</v>
      </c>
      <c r="D7" s="26" t="s">
        <v>739</v>
      </c>
      <c r="F7" s="40" t="s">
        <v>741</v>
      </c>
      <c r="G7" s="40" t="s">
        <v>740</v>
      </c>
      <c r="J7" s="74" t="str">
        <f t="array" ref="J7">IFERROR(IF(Plantilla!$D$10="ingreso",INDEX(ingreso[[#All],[DESCRIPCIÓN]],SMALL(IF(ISNUMBER(SEARCH(Plantilla!$D$12,ingreso[DESCRIPCIÓN])),ROW(ingreso[DESCRIPCIÓN]),""),ROWS($J$1:J7))),IF(Plantilla!$D$10="ADMINISTRATIVO",INDEX(gasto[[#All],[DESCRIPCIÓN]],SMALL(IF(ISNUMBER(SEARCH(Plantilla!$D$12,gasto[DESCRIPCIÓN])),ROW(gasto[DESCRIPCIÓN]),""),ROWS($J$1:J7))),IF(Plantilla!$D$10="OPERATIVO",INDEX(costos[[#All],[DESCRIPCIÓN]],SMALL(IF(ISNUMBER(SEARCH(Plantilla!$D$12,costos[DESCRIPCIÓN])),ROW(costos[DESCRIPCIÓN]),""),ROWS($J$1:J7))),""))),"")</f>
        <v/>
      </c>
      <c r="L7" s="75" t="str">
        <f t="array" ref="L7">IFERROR(INDEX(G:G,SMALL(IF(ISNUMBER(SEARCH(Plantilla!$D$7,AREAS)),ROW(AREAS),""),ROWS($L$1:L7))),"")</f>
        <v/>
      </c>
      <c r="N7" s="76" t="str" cm="1">
        <f t="array" ref="N7">IFERROR(IF(Plantilla!$D$10="ADMINISTRATIVO",INDEX(A:A,SMALL(IF(ISNUMBER(SEARCH(Plantilla!$D$14,CECO_ADM)),ROW(CECO_ADM),""),ROWS($N$1:N7))),IF(OR(Plantilla!$D$10="OPERATIVO",Plantilla!$D$10="INGRESO"),INDEX(A:A,SMALL(IF(ISNUMBER(SEARCH(Plantilla!$D$14,CECOOP)),ROW(CECOOP),""),ROWS($N$1:N7))),"")),"")</f>
        <v/>
      </c>
    </row>
    <row r="8" spans="1:14" x14ac:dyDescent="0.35">
      <c r="A8" s="37" t="s">
        <v>742</v>
      </c>
      <c r="B8" s="26" t="s">
        <v>743</v>
      </c>
      <c r="C8" s="27" t="s">
        <v>744</v>
      </c>
      <c r="D8" s="26" t="s">
        <v>745</v>
      </c>
      <c r="F8" s="40" t="s">
        <v>747</v>
      </c>
      <c r="G8" s="40" t="s">
        <v>746</v>
      </c>
      <c r="J8" s="74" t="str">
        <f t="array" ref="J8">IFERROR(IF(Plantilla!$D$10="ingreso",INDEX(ingreso[[#All],[DESCRIPCIÓN]],SMALL(IF(ISNUMBER(SEARCH(Plantilla!$D$12,ingreso[DESCRIPCIÓN])),ROW(ingreso[DESCRIPCIÓN]),""),ROWS($J$1:J8))),IF(Plantilla!$D$10="ADMINISTRATIVO",INDEX(gasto[[#All],[DESCRIPCIÓN]],SMALL(IF(ISNUMBER(SEARCH(Plantilla!$D$12,gasto[DESCRIPCIÓN])),ROW(gasto[DESCRIPCIÓN]),""),ROWS($J$1:J8))),IF(Plantilla!$D$10="OPERATIVO",INDEX(costos[[#All],[DESCRIPCIÓN]],SMALL(IF(ISNUMBER(SEARCH(Plantilla!$D$12,costos[DESCRIPCIÓN])),ROW(costos[DESCRIPCIÓN]),""),ROWS($J$1:J8))),""))),"")</f>
        <v/>
      </c>
      <c r="L8" s="75" t="str">
        <f t="array" ref="L8">IFERROR(INDEX(G:G,SMALL(IF(ISNUMBER(SEARCH(Plantilla!$D$7,AREAS)),ROW(AREAS),""),ROWS($L$1:L8))),"")</f>
        <v/>
      </c>
      <c r="N8" s="76" t="str" cm="1">
        <f t="array" ref="N8">IFERROR(IF(Plantilla!$D$10="ADMINISTRATIVO",INDEX(A:A,SMALL(IF(ISNUMBER(SEARCH(Plantilla!$D$14,CECO_ADM)),ROW(CECO_ADM),""),ROWS($N$1:N8))),IF(OR(Plantilla!$D$10="OPERATIVO",Plantilla!$D$10="INGRESO"),INDEX(A:A,SMALL(IF(ISNUMBER(SEARCH(Plantilla!$D$14,CECOOP)),ROW(CECOOP),""),ROWS($N$1:N8))),"")),"")</f>
        <v/>
      </c>
    </row>
    <row r="9" spans="1:14" x14ac:dyDescent="0.35">
      <c r="A9" s="37" t="s">
        <v>748</v>
      </c>
      <c r="B9" s="26" t="s">
        <v>749</v>
      </c>
      <c r="C9" s="27" t="s">
        <v>750</v>
      </c>
      <c r="D9" s="26" t="s">
        <v>751</v>
      </c>
      <c r="F9" s="40" t="s">
        <v>753</v>
      </c>
      <c r="G9" s="40" t="s">
        <v>752</v>
      </c>
      <c r="J9" s="74" t="str">
        <f t="array" ref="J9">IFERROR(IF(Plantilla!$D$10="ingreso",INDEX(ingreso[[#All],[DESCRIPCIÓN]],SMALL(IF(ISNUMBER(SEARCH(Plantilla!$D$12,ingreso[DESCRIPCIÓN])),ROW(ingreso[DESCRIPCIÓN]),""),ROWS($J$1:J9))),IF(Plantilla!$D$10="ADMINISTRATIVO",INDEX(gasto[[#All],[DESCRIPCIÓN]],SMALL(IF(ISNUMBER(SEARCH(Plantilla!$D$12,gasto[DESCRIPCIÓN])),ROW(gasto[DESCRIPCIÓN]),""),ROWS($J$1:J9))),IF(Plantilla!$D$10="OPERATIVO",INDEX(costos[[#All],[DESCRIPCIÓN]],SMALL(IF(ISNUMBER(SEARCH(Plantilla!$D$12,costos[DESCRIPCIÓN])),ROW(costos[DESCRIPCIÓN]),""),ROWS($J$1:J9))),""))),"")</f>
        <v/>
      </c>
      <c r="L9" s="75" t="str">
        <f t="array" ref="L9">IFERROR(INDEX(G:G,SMALL(IF(ISNUMBER(SEARCH(Plantilla!$D$7,AREAS)),ROW(AREAS),""),ROWS($L$1:L9))),"")</f>
        <v/>
      </c>
      <c r="N9" s="76" t="str" cm="1">
        <f t="array" ref="N9">IFERROR(IF(Plantilla!$D$10="ADMINISTRATIVO",INDEX(A:A,SMALL(IF(ISNUMBER(SEARCH(Plantilla!$D$14,CECO_ADM)),ROW(CECO_ADM),""),ROWS($N$1:N9))),IF(OR(Plantilla!$D$10="OPERATIVO",Plantilla!$D$10="INGRESO"),INDEX(A:A,SMALL(IF(ISNUMBER(SEARCH(Plantilla!$D$14,CECOOP)),ROW(CECOOP),""),ROWS($N$1:N9))),"")),"")</f>
        <v/>
      </c>
    </row>
    <row r="10" spans="1:14" x14ac:dyDescent="0.35">
      <c r="A10" s="37" t="s">
        <v>754</v>
      </c>
      <c r="B10" s="26" t="s">
        <v>755</v>
      </c>
      <c r="C10" s="27" t="s">
        <v>756</v>
      </c>
      <c r="D10" s="26" t="s">
        <v>757</v>
      </c>
      <c r="F10" s="40" t="s">
        <v>759</v>
      </c>
      <c r="G10" s="40" t="s">
        <v>758</v>
      </c>
      <c r="J10" s="74" t="str">
        <f t="array" ref="J10">IFERROR(IF(Plantilla!$D$10="ingreso",INDEX(ingreso[[#All],[DESCRIPCIÓN]],SMALL(IF(ISNUMBER(SEARCH(Plantilla!$D$12,ingreso[DESCRIPCIÓN])),ROW(ingreso[DESCRIPCIÓN]),""),ROWS($J$1:J10))),IF(Plantilla!$D$10="ADMINISTRATIVO",INDEX(gasto[[#All],[DESCRIPCIÓN]],SMALL(IF(ISNUMBER(SEARCH(Plantilla!$D$12,gasto[DESCRIPCIÓN])),ROW(gasto[DESCRIPCIÓN]),""),ROWS($J$1:J10))),IF(Plantilla!$D$10="OPERATIVO",INDEX(costos[[#All],[DESCRIPCIÓN]],SMALL(IF(ISNUMBER(SEARCH(Plantilla!$D$12,costos[DESCRIPCIÓN])),ROW(costos[DESCRIPCIÓN]),""),ROWS($J$1:J10))),""))),"")</f>
        <v/>
      </c>
      <c r="L10" s="75" t="str">
        <f t="array" ref="L10">IFERROR(INDEX(G:G,SMALL(IF(ISNUMBER(SEARCH(Plantilla!$D$7,AREAS)),ROW(AREAS),""),ROWS($L$1:L10))),"")</f>
        <v/>
      </c>
      <c r="N10" s="76" t="str" cm="1">
        <f t="array" ref="N10">IFERROR(IF(Plantilla!$D$10="ADMINISTRATIVO",INDEX(A:A,SMALL(IF(ISNUMBER(SEARCH(Plantilla!$D$14,CECO_ADM)),ROW(CECO_ADM),""),ROWS($N$1:N10))),IF(OR(Plantilla!$D$10="OPERATIVO",Plantilla!$D$10="INGRESO"),INDEX(A:A,SMALL(IF(ISNUMBER(SEARCH(Plantilla!$D$14,CECOOP)),ROW(CECOOP),""),ROWS($N$1:N10))),"")),"")</f>
        <v/>
      </c>
    </row>
    <row r="11" spans="1:14" x14ac:dyDescent="0.35">
      <c r="A11" s="37" t="s">
        <v>760</v>
      </c>
      <c r="B11" s="26" t="s">
        <v>761</v>
      </c>
      <c r="C11" s="27" t="s">
        <v>762</v>
      </c>
      <c r="D11" s="26" t="s">
        <v>763</v>
      </c>
      <c r="F11" s="40" t="s">
        <v>765</v>
      </c>
      <c r="G11" s="40" t="s">
        <v>764</v>
      </c>
      <c r="L11" s="75" t="str">
        <f t="array" ref="L11">IFERROR(INDEX(G:G,SMALL(IF(ISNUMBER(SEARCH(Plantilla!$D$7,AREAS)),ROW(AREAS),""),ROWS($L$1:L11))),"")</f>
        <v/>
      </c>
      <c r="N11" s="76" t="str" cm="1">
        <f t="array" ref="N11">IFERROR(IF(Plantilla!$D$10="ADMINISTRATIVO",INDEX(A:A,SMALL(IF(ISNUMBER(SEARCH(Plantilla!$D$14,CECO_ADM)),ROW(CECO_ADM),""),ROWS($N$1:N11))),IF(OR(Plantilla!$D$10="OPERATIVO",Plantilla!$D$10="INGRESO"),INDEX(A:A,SMALL(IF(ISNUMBER(SEARCH(Plantilla!$D$14,CECOOP)),ROW(CECOOP),""),ROWS($N$1:N11))),"")),"")</f>
        <v/>
      </c>
    </row>
    <row r="12" spans="1:14" x14ac:dyDescent="0.35">
      <c r="F12" s="40" t="s">
        <v>767</v>
      </c>
      <c r="G12" s="40" t="s">
        <v>766</v>
      </c>
      <c r="L12" s="75" t="str">
        <f t="array" ref="L12">IFERROR(INDEX(G:G,SMALL(IF(ISNUMBER(SEARCH(Plantilla!$D$7,AREAS)),ROW(AREAS),""),ROWS($L$1:L12))),"")</f>
        <v/>
      </c>
      <c r="N12" s="76" t="str" cm="1">
        <f t="array" ref="N12">IFERROR(IF(Plantilla!$D$10="ADMINISTRATIVO",INDEX(A:A,SMALL(IF(ISNUMBER(SEARCH(Plantilla!$D$14,CECO_ADM)),ROW(CECO_ADM),""),ROWS($N$1:N12))),IF(OR(Plantilla!$D$10="OPERATIVO",Plantilla!$D$10="INGRESO"),INDEX(A:A,SMALL(IF(ISNUMBER(SEARCH(Plantilla!$D$14,CECOOP)),ROW(CECOOP),""),ROWS($N$1:N12))),"")),"")</f>
        <v/>
      </c>
    </row>
    <row r="13" spans="1:14" x14ac:dyDescent="0.35">
      <c r="A13" t="s">
        <v>768</v>
      </c>
      <c r="F13" s="40" t="s">
        <v>770</v>
      </c>
      <c r="G13" s="40" t="s">
        <v>769</v>
      </c>
      <c r="L13" s="75" t="str">
        <f t="array" ref="L13">IFERROR(INDEX(G:G,SMALL(IF(ISNUMBER(SEARCH(Plantilla!$D$7,AREAS)),ROW(AREAS),""),ROWS($L$1:L13))),"")</f>
        <v/>
      </c>
      <c r="N13" s="76" t="str" cm="1">
        <f t="array" ref="N13">IFERROR(IF(Plantilla!$D$10="ADMINISTRATIVO",INDEX(A:A,SMALL(IF(ISNUMBER(SEARCH(Plantilla!$D$14,CECO_ADM)),ROW(CECO_ADM),""),ROWS($N$1:N13))),IF(OR(Plantilla!$D$10="OPERATIVO",Plantilla!$D$10="INGRESO"),INDEX(A:A,SMALL(IF(ISNUMBER(SEARCH(Plantilla!$D$14,CECOOP)),ROW(CECOOP),""),ROWS($N$1:N13))),"")),"")</f>
        <v/>
      </c>
    </row>
    <row r="14" spans="1:14" x14ac:dyDescent="0.35">
      <c r="A14" t="s">
        <v>771</v>
      </c>
      <c r="F14" s="40" t="s">
        <v>773</v>
      </c>
      <c r="G14" s="40" t="s">
        <v>772</v>
      </c>
      <c r="L14" s="75" t="str">
        <f t="array" ref="L14">IFERROR(INDEX(G:G,SMALL(IF(ISNUMBER(SEARCH(Plantilla!$D$7,AREAS)),ROW(AREAS),""),ROWS($L$1:L14))),"")</f>
        <v/>
      </c>
      <c r="N14" s="76" t="str" cm="1">
        <f t="array" ref="N14">IFERROR(IF(Plantilla!$D$10="ADMINISTRATIVO",INDEX(A:A,SMALL(IF(ISNUMBER(SEARCH(Plantilla!$D$14,CECO_ADM)),ROW(CECO_ADM),""),ROWS($N$1:N14))),IF(OR(Plantilla!$D$10="OPERATIVO",Plantilla!$D$10="INGRESO"),INDEX(A:A,SMALL(IF(ISNUMBER(SEARCH(Plantilla!$D$14,CECOOP)),ROW(CECOOP),""),ROWS($N$1:N14))),"")),"")</f>
        <v/>
      </c>
    </row>
    <row r="15" spans="1:14" x14ac:dyDescent="0.35">
      <c r="A15" t="s">
        <v>774</v>
      </c>
      <c r="F15" s="40" t="s">
        <v>776</v>
      </c>
      <c r="G15" s="40" t="s">
        <v>775</v>
      </c>
      <c r="L15" s="75" t="str">
        <f t="array" ref="L15">IFERROR(INDEX(G:G,SMALL(IF(ISNUMBER(SEARCH(Plantilla!$D$7,AREAS)),ROW(AREAS),""),ROWS($L$1:L15))),"")</f>
        <v/>
      </c>
      <c r="N15" s="76" t="str" cm="1">
        <f t="array" ref="N15">IFERROR(IF(Plantilla!$D$10="ADMINISTRATIVO",INDEX(A:A,SMALL(IF(ISNUMBER(SEARCH(Plantilla!$D$14,CECO_ADM)),ROW(CECO_ADM),""),ROWS($N$1:N15))),IF(OR(Plantilla!$D$10="OPERATIVO",Plantilla!$D$10="INGRESO"),INDEX(A:A,SMALL(IF(ISNUMBER(SEARCH(Plantilla!$D$14,CECOOP)),ROW(CECOOP),""),ROWS($N$1:N15))),"")),"")</f>
        <v/>
      </c>
    </row>
    <row r="16" spans="1:14" x14ac:dyDescent="0.35">
      <c r="F16" s="40" t="s">
        <v>778</v>
      </c>
      <c r="G16" s="40" t="s">
        <v>777</v>
      </c>
      <c r="L16" s="75" t="str">
        <f t="array" ref="L16">IFERROR(INDEX(G:G,SMALL(IF(ISNUMBER(SEARCH(Plantilla!$D$7,AREAS)),ROW(AREAS),""),ROWS($L$1:L16))),"")</f>
        <v/>
      </c>
    </row>
    <row r="17" spans="1:12" x14ac:dyDescent="0.35">
      <c r="F17" s="40" t="s">
        <v>780</v>
      </c>
      <c r="G17" s="40" t="s">
        <v>779</v>
      </c>
      <c r="J17" t="str">
        <f t="array" ref="J17">IFERROR(IF(Plantilla!D26="ingreso",INDEX(ingreso[[#All],[DESCRIPCIÓN]],SMALL(IF(ISNUMBER(SEARCH(#REF!,ingreso[DESCRIPCIÓN])),ROW(ingreso[DESCRIPCIÓN]),""),ROWS($J$1:J17))),""),"")</f>
        <v/>
      </c>
      <c r="L17" s="75" t="str">
        <f t="array" ref="L17">IFERROR(INDEX(G:G,SMALL(IF(ISNUMBER(SEARCH(Plantilla!$D$7,AREAS)),ROW(AREAS),""),ROWS($L$1:L17))),"")</f>
        <v/>
      </c>
    </row>
    <row r="18" spans="1:12" x14ac:dyDescent="0.35">
      <c r="F18" s="40" t="s">
        <v>782</v>
      </c>
      <c r="G18" s="40" t="s">
        <v>781</v>
      </c>
      <c r="J18" t="str">
        <f t="array" ref="J18">IFERROR(IF(Plantilla!D27="ingreso",INDEX(ingreso[[#All],[DESCRIPCIÓN]],SMALL(IF(ISNUMBER(SEARCH(#REF!,ingreso[DESCRIPCIÓN])),ROW(ingreso[DESCRIPCIÓN]),""),ROWS($J$1:J18))),""),"")</f>
        <v/>
      </c>
      <c r="L18" s="75" t="str">
        <f t="array" ref="L18">IFERROR(INDEX(G:G,SMALL(IF(ISNUMBER(SEARCH(Plantilla!$D$7,AREAS)),ROW(AREAS),""),ROWS($L$1:L18))),"")</f>
        <v/>
      </c>
    </row>
    <row r="19" spans="1:12" x14ac:dyDescent="0.35">
      <c r="F19" s="40" t="s">
        <v>784</v>
      </c>
      <c r="G19" s="40" t="s">
        <v>783</v>
      </c>
      <c r="J19" t="str">
        <f t="array" ref="J19">IFERROR(IF(Plantilla!D28="ingreso",INDEX(ingreso[[#All],[DESCRIPCIÓN]],SMALL(IF(ISNUMBER(SEARCH(#REF!,ingreso[DESCRIPCIÓN])),ROW(ingreso[DESCRIPCIÓN]),""),ROWS($J$1:J19))),""),"")</f>
        <v/>
      </c>
      <c r="L19" s="75" t="str">
        <f t="array" ref="L19">IFERROR(INDEX(G:G,SMALL(IF(ISNUMBER(SEARCH(Plantilla!$D$7,AREAS)),ROW(AREAS),""),ROWS($L$1:L19))),"")</f>
        <v/>
      </c>
    </row>
    <row r="20" spans="1:12" x14ac:dyDescent="0.35">
      <c r="A20" s="41" t="s">
        <v>56</v>
      </c>
      <c r="B20" s="42" t="s">
        <v>785</v>
      </c>
      <c r="F20" s="40" t="s">
        <v>787</v>
      </c>
      <c r="G20" s="40" t="s">
        <v>786</v>
      </c>
      <c r="J20" t="str">
        <f t="array" ref="J20">IFERROR(IF(Plantilla!D29="ingreso",INDEX(ingreso[[#All],[DESCRIPCIÓN]],SMALL(IF(ISNUMBER(SEARCH(#REF!,ingreso[DESCRIPCIÓN])),ROW(ingreso[DESCRIPCIÓN]),""),ROWS($J$1:J20))),""),"")</f>
        <v/>
      </c>
      <c r="L20" s="75" t="str">
        <f t="array" ref="L20">IFERROR(INDEX(G:G,SMALL(IF(ISNUMBER(SEARCH(Plantilla!$D$7,AREAS)),ROW(AREAS),""),ROWS($L$1:L20))),"")</f>
        <v/>
      </c>
    </row>
    <row r="21" spans="1:12" x14ac:dyDescent="0.35">
      <c r="A21" s="37" t="s">
        <v>788</v>
      </c>
      <c r="B21" s="27" t="s">
        <v>789</v>
      </c>
      <c r="F21" s="40" t="s">
        <v>791</v>
      </c>
      <c r="G21" s="40" t="s">
        <v>790</v>
      </c>
      <c r="J21" t="str">
        <f t="array" ref="J21">IFERROR(IF(Plantilla!D30="ingreso",INDEX(ingreso[[#All],[DESCRIPCIÓN]],SMALL(IF(ISNUMBER(SEARCH(#REF!,ingreso[DESCRIPCIÓN])),ROW(ingreso[DESCRIPCIÓN]),""),ROWS($J$1:J21))),""),"")</f>
        <v/>
      </c>
      <c r="L21" s="75" t="str">
        <f t="array" ref="L21">IFERROR(INDEX(G:G,SMALL(IF(ISNUMBER(SEARCH(Plantilla!$D$7,AREAS)),ROW(AREAS),""),ROWS($L$1:L21))),"")</f>
        <v/>
      </c>
    </row>
    <row r="22" spans="1:12" x14ac:dyDescent="0.35">
      <c r="A22" s="37" t="s">
        <v>792</v>
      </c>
      <c r="B22" s="27" t="s">
        <v>793</v>
      </c>
      <c r="F22" s="40" t="s">
        <v>795</v>
      </c>
      <c r="G22" s="40" t="s">
        <v>794</v>
      </c>
      <c r="J22" t="str">
        <f t="array" ref="J22">IFERROR(IF(Plantilla!D31="ingreso",INDEX(ingreso[[#All],[DESCRIPCIÓN]],SMALL(IF(ISNUMBER(SEARCH(#REF!,ingreso[DESCRIPCIÓN])),ROW(ingreso[DESCRIPCIÓN]),""),ROWS($J$1:J22))),""),"")</f>
        <v/>
      </c>
      <c r="L22" s="75" t="str">
        <f t="array" ref="L22">IFERROR(INDEX(G:G,SMALL(IF(ISNUMBER(SEARCH(Plantilla!$D$7,AREAS)),ROW(AREAS),""),ROWS($L$1:L22))),"")</f>
        <v/>
      </c>
    </row>
    <row r="23" spans="1:12" x14ac:dyDescent="0.35">
      <c r="A23" s="37" t="s">
        <v>796</v>
      </c>
      <c r="B23" s="27" t="s">
        <v>797</v>
      </c>
      <c r="F23" s="40" t="s">
        <v>799</v>
      </c>
      <c r="G23" s="40" t="s">
        <v>798</v>
      </c>
      <c r="J23" t="str">
        <f t="array" ref="J23">IFERROR(IF(Plantilla!D32="ingreso",INDEX(ingreso[[#All],[DESCRIPCIÓN]],SMALL(IF(ISNUMBER(SEARCH(#REF!,ingreso[DESCRIPCIÓN])),ROW(ingreso[DESCRIPCIÓN]),""),ROWS($J$1:J23))),""),"")</f>
        <v/>
      </c>
      <c r="L23" s="75" t="str">
        <f t="array" ref="L23">IFERROR(INDEX(G:G,SMALL(IF(ISNUMBER(SEARCH(Plantilla!$D$7,AREAS)),ROW(AREAS),""),ROWS($L$1:L23))),"")</f>
        <v/>
      </c>
    </row>
    <row r="24" spans="1:12" x14ac:dyDescent="0.35">
      <c r="A24" s="37" t="s">
        <v>800</v>
      </c>
      <c r="B24" s="27" t="s">
        <v>801</v>
      </c>
      <c r="F24" s="40" t="s">
        <v>803</v>
      </c>
      <c r="G24" s="40" t="s">
        <v>802</v>
      </c>
      <c r="J24" t="str">
        <f t="array" ref="J24">IFERROR(IF(Plantilla!D33="ingreso",INDEX(ingreso[[#All],[DESCRIPCIÓN]],SMALL(IF(ISNUMBER(SEARCH(#REF!,ingreso[DESCRIPCIÓN])),ROW(ingreso[DESCRIPCIÓN]),""),ROWS($J$1:J24))),""),"")</f>
        <v/>
      </c>
    </row>
    <row r="25" spans="1:12" x14ac:dyDescent="0.35">
      <c r="A25" s="37" t="s">
        <v>804</v>
      </c>
      <c r="B25" s="27" t="s">
        <v>805</v>
      </c>
      <c r="F25" s="40" t="s">
        <v>807</v>
      </c>
      <c r="G25" s="40" t="s">
        <v>806</v>
      </c>
      <c r="J25" t="str">
        <f t="array" ref="J25">IFERROR(IF(Plantilla!D34="ingreso",INDEX(ingreso[[#All],[DESCRIPCIÓN]],SMALL(IF(ISNUMBER(SEARCH(#REF!,ingreso[DESCRIPCIÓN])),ROW(ingreso[DESCRIPCIÓN]),""),ROWS($J$1:J25))),""),"")</f>
        <v/>
      </c>
    </row>
    <row r="26" spans="1:12" x14ac:dyDescent="0.35">
      <c r="A26" s="37" t="s">
        <v>55</v>
      </c>
      <c r="B26" s="27" t="s">
        <v>54</v>
      </c>
      <c r="F26" s="40" t="s">
        <v>809</v>
      </c>
      <c r="G26" s="40" t="s">
        <v>808</v>
      </c>
      <c r="J26" t="str">
        <f t="array" ref="J26">IFERROR(IF(Plantilla!D35="ingreso",INDEX(ingreso[[#All],[DESCRIPCIÓN]],SMALL(IF(ISNUMBER(SEARCH(#REF!,ingreso[DESCRIPCIÓN])),ROW(ingreso[DESCRIPCIÓN]),""),ROWS($J$1:J26))),""),"")</f>
        <v/>
      </c>
    </row>
    <row r="27" spans="1:12" x14ac:dyDescent="0.35">
      <c r="A27" s="37" t="s">
        <v>810</v>
      </c>
      <c r="B27" s="27" t="s">
        <v>811</v>
      </c>
      <c r="F27" s="40" t="s">
        <v>813</v>
      </c>
      <c r="G27" s="40" t="s">
        <v>812</v>
      </c>
      <c r="J27" t="str">
        <f t="array" ref="J27">IFERROR(IF(Plantilla!D36="ingreso",INDEX(ingreso[[#All],[DESCRIPCIÓN]],SMALL(IF(ISNUMBER(SEARCH(#REF!,ingreso[DESCRIPCIÓN])),ROW(ingreso[DESCRIPCIÓN]),""),ROWS($J$1:J27))),""),"")</f>
        <v/>
      </c>
    </row>
    <row r="28" spans="1:12" x14ac:dyDescent="0.35">
      <c r="A28" s="37" t="s">
        <v>814</v>
      </c>
      <c r="B28" s="27" t="s">
        <v>815</v>
      </c>
      <c r="F28" s="40" t="s">
        <v>817</v>
      </c>
      <c r="G28" s="40" t="s">
        <v>816</v>
      </c>
      <c r="J28" t="str">
        <f t="array" ref="J28">IFERROR(IF(Plantilla!D37="ingreso",INDEX(ingreso[[#All],[DESCRIPCIÓN]],SMALL(IF(ISNUMBER(SEARCH(#REF!,ingreso[DESCRIPCIÓN])),ROW(ingreso[DESCRIPCIÓN]),""),ROWS($J$1:J28))),""),"")</f>
        <v/>
      </c>
    </row>
    <row r="29" spans="1:12" x14ac:dyDescent="0.35">
      <c r="A29" s="37" t="s">
        <v>818</v>
      </c>
      <c r="B29" s="27" t="s">
        <v>819</v>
      </c>
      <c r="F29" s="40" t="s">
        <v>821</v>
      </c>
      <c r="G29" s="40" t="s">
        <v>820</v>
      </c>
      <c r="J29" t="str">
        <f t="array" ref="J29">IFERROR(IF(Plantilla!D38="ingreso",INDEX(ingreso[[#All],[DESCRIPCIÓN]],SMALL(IF(ISNUMBER(SEARCH(#REF!,ingreso[DESCRIPCIÓN])),ROW(ingreso[DESCRIPCIÓN]),""),ROWS($J$1:J29))),""),"")</f>
        <v/>
      </c>
    </row>
    <row r="30" spans="1:12" x14ac:dyDescent="0.35">
      <c r="A30" s="37" t="s">
        <v>839</v>
      </c>
      <c r="B30" s="27" t="s">
        <v>840</v>
      </c>
      <c r="F30" s="40" t="s">
        <v>825</v>
      </c>
      <c r="G30" s="40" t="s">
        <v>824</v>
      </c>
      <c r="J30" t="str">
        <f t="array" ref="J30">IFERROR(IF(Plantilla!D39="ingreso",INDEX(ingreso[[#All],[DESCRIPCIÓN]],SMALL(IF(ISNUMBER(SEARCH(#REF!,ingreso[DESCRIPCIÓN])),ROW(ingreso[DESCRIPCIÓN]),""),ROWS($J$1:J30))),""),"")</f>
        <v/>
      </c>
    </row>
    <row r="31" spans="1:12" x14ac:dyDescent="0.35">
      <c r="A31" s="37" t="s">
        <v>841</v>
      </c>
      <c r="B31" s="27" t="s">
        <v>842</v>
      </c>
      <c r="F31" s="40" t="s">
        <v>829</v>
      </c>
      <c r="G31" s="40" t="s">
        <v>828</v>
      </c>
      <c r="J31" t="str">
        <f t="array" ref="J31">IFERROR(IF(Plantilla!D40="ingreso",INDEX(ingreso[[#All],[DESCRIPCIÓN]],SMALL(IF(ISNUMBER(SEARCH(#REF!,ingreso[DESCRIPCIÓN])),ROW(ingreso[DESCRIPCIÓN]),""),ROWS($J$1:J31))),""),"")</f>
        <v/>
      </c>
    </row>
    <row r="32" spans="1:12" x14ac:dyDescent="0.35">
      <c r="A32" s="37" t="s">
        <v>843</v>
      </c>
      <c r="B32" s="27" t="s">
        <v>844</v>
      </c>
      <c r="F32" s="40" t="s">
        <v>736</v>
      </c>
      <c r="G32" s="40" t="s">
        <v>832</v>
      </c>
      <c r="J32" t="str">
        <f t="array" ref="J32">IFERROR(IF(Plantilla!D41="ingreso",INDEX(ingreso[[#All],[DESCRIPCIÓN]],SMALL(IF(ISNUMBER(SEARCH(#REF!,ingreso[DESCRIPCIÓN])),ROW(ingreso[DESCRIPCIÓN]),""),ROWS($J$1:J32))),""),"")</f>
        <v/>
      </c>
    </row>
    <row r="33" spans="1:10" x14ac:dyDescent="0.35">
      <c r="A33" s="37" t="s">
        <v>846</v>
      </c>
      <c r="B33" s="27" t="s">
        <v>847</v>
      </c>
      <c r="F33" s="40" t="s">
        <v>767</v>
      </c>
      <c r="G33" s="40" t="s">
        <v>835</v>
      </c>
      <c r="J33" t="str">
        <f t="array" ref="J33">IFERROR(IF(Plantilla!D42="ingreso",INDEX(ingreso[[#All],[DESCRIPCIÓN]],SMALL(IF(ISNUMBER(SEARCH(#REF!,ingreso[DESCRIPCIÓN])),ROW(ingreso[DESCRIPCIÓN]),""),ROWS($J$1:J33))),""),"")</f>
        <v/>
      </c>
    </row>
    <row r="34" spans="1:10" x14ac:dyDescent="0.35">
      <c r="A34" s="37" t="s">
        <v>849</v>
      </c>
      <c r="B34" s="27" t="s">
        <v>850</v>
      </c>
      <c r="F34" s="40" t="s">
        <v>754</v>
      </c>
      <c r="G34" s="40" t="s">
        <v>838</v>
      </c>
      <c r="J34" t="str">
        <f t="array" ref="J34">IFERROR(IF(Plantilla!D43="ingreso",INDEX(ingreso[[#All],[DESCRIPCIÓN]],SMALL(IF(ISNUMBER(SEARCH(#REF!,ingreso[DESCRIPCIÓN])),ROW(ingreso[DESCRIPCIÓN]),""),ROWS($J$1:J34))),""),"")</f>
        <v/>
      </c>
    </row>
    <row r="35" spans="1:10" x14ac:dyDescent="0.35">
      <c r="A35" s="37" t="s">
        <v>852</v>
      </c>
      <c r="B35" s="27" t="s">
        <v>853</v>
      </c>
      <c r="F35" s="40" t="s">
        <v>986</v>
      </c>
      <c r="G35" s="40" t="s">
        <v>987</v>
      </c>
      <c r="J35" t="str">
        <f t="array" ref="J35">IFERROR(IF(Plantilla!D44="ingreso",INDEX(ingreso[[#All],[DESCRIPCIÓN]],SMALL(IF(ISNUMBER(SEARCH(#REF!,ingreso[DESCRIPCIÓN])),ROW(ingreso[DESCRIPCIÓN]),""),ROWS($J$1:J35))),""),"")</f>
        <v/>
      </c>
    </row>
    <row r="36" spans="1:10" x14ac:dyDescent="0.35">
      <c r="A36" s="37" t="s">
        <v>855</v>
      </c>
      <c r="B36" s="27" t="s">
        <v>856</v>
      </c>
      <c r="J36" t="str">
        <f t="array" ref="J36">IFERROR(IF(Plantilla!D45="ingreso",INDEX(ingreso[[#All],[DESCRIPCIÓN]],SMALL(IF(ISNUMBER(SEARCH(#REF!,ingreso[DESCRIPCIÓN])),ROW(ingreso[DESCRIPCIÓN]),""),ROWS($J$1:J36))),""),"")</f>
        <v/>
      </c>
    </row>
    <row r="37" spans="1:10" x14ac:dyDescent="0.35">
      <c r="A37" s="37" t="s">
        <v>858</v>
      </c>
      <c r="B37" s="27" t="s">
        <v>859</v>
      </c>
      <c r="J37" t="str">
        <f t="array" ref="J37">IFERROR(IF(Plantilla!D46="ingreso",INDEX(ingreso[[#All],[DESCRIPCIÓN]],SMALL(IF(ISNUMBER(SEARCH(#REF!,ingreso[DESCRIPCIÓN])),ROW(ingreso[DESCRIPCIÓN]),""),ROWS($J$1:J37))),""),"")</f>
        <v/>
      </c>
    </row>
    <row r="38" spans="1:10" x14ac:dyDescent="0.35">
      <c r="A38" s="37" t="s">
        <v>861</v>
      </c>
      <c r="B38" s="27" t="s">
        <v>862</v>
      </c>
      <c r="G38" s="29" t="s">
        <v>845</v>
      </c>
      <c r="J38" t="str">
        <f t="array" ref="J38">IFERROR(IF(Plantilla!D47="ingreso",INDEX(ingreso[[#All],[DESCRIPCIÓN]],SMALL(IF(ISNUMBER(SEARCH(#REF!,ingreso[DESCRIPCIÓN])),ROW(ingreso[DESCRIPCIÓN]),""),ROWS($J$1:J38))),""),"")</f>
        <v/>
      </c>
    </row>
    <row r="39" spans="1:10" x14ac:dyDescent="0.35">
      <c r="A39" s="37" t="s">
        <v>854</v>
      </c>
      <c r="B39" s="27" t="s">
        <v>863</v>
      </c>
      <c r="D39" s="32" t="s">
        <v>966</v>
      </c>
      <c r="E39" s="32" t="s">
        <v>967</v>
      </c>
      <c r="G39" s="30" t="s">
        <v>886</v>
      </c>
      <c r="J39" t="str">
        <f t="array" ref="J39">IFERROR(IF(Plantilla!D48="ingreso",INDEX(ingreso[[#All],[DESCRIPCIÓN]],SMALL(IF(ISNUMBER(SEARCH(#REF!,ingreso[DESCRIPCIÓN])),ROW(ingreso[DESCRIPCIÓN]),""),ROWS($J$1:J39))),""),"")</f>
        <v/>
      </c>
    </row>
    <row r="40" spans="1:10" x14ac:dyDescent="0.35">
      <c r="A40" s="37" t="s">
        <v>865</v>
      </c>
      <c r="B40" s="27" t="s">
        <v>866</v>
      </c>
      <c r="D40" s="28" t="s">
        <v>18</v>
      </c>
      <c r="E40" s="78">
        <v>7.8100000000000003E-2</v>
      </c>
      <c r="G40" s="30" t="s">
        <v>898</v>
      </c>
      <c r="J40" t="str">
        <f t="array" ref="J40">IFERROR(IF(Plantilla!D49="ingreso",INDEX(ingreso[[#All],[DESCRIPCIÓN]],SMALL(IF(ISNUMBER(SEARCH(#REF!,ingreso[DESCRIPCIÓN])),ROW(ingreso[DESCRIPCIÓN]),""),ROWS($J$1:J40))),""),"")</f>
        <v/>
      </c>
    </row>
    <row r="41" spans="1:10" x14ac:dyDescent="0.35">
      <c r="A41" s="37" t="s">
        <v>867</v>
      </c>
      <c r="B41" s="27" t="s">
        <v>868</v>
      </c>
      <c r="D41" s="28" t="s">
        <v>968</v>
      </c>
      <c r="E41" s="78">
        <v>9.5000000000000001E-2</v>
      </c>
      <c r="G41" s="30" t="s">
        <v>857</v>
      </c>
      <c r="J41" t="str">
        <f t="array" ref="J41">IFERROR(IF(Plantilla!D50="ingreso",INDEX(ingreso[[#All],[DESCRIPCIÓN]],SMALL(IF(ISNUMBER(SEARCH(#REF!,ingreso[DESCRIPCIÓN])),ROW(ingreso[DESCRIPCIÓN]),""),ROWS($J$1:J41))),""),"")</f>
        <v/>
      </c>
    </row>
    <row r="42" spans="1:10" x14ac:dyDescent="0.35">
      <c r="A42" s="37" t="s">
        <v>870</v>
      </c>
      <c r="B42" s="27" t="s">
        <v>871</v>
      </c>
      <c r="D42" s="28" t="s">
        <v>988</v>
      </c>
      <c r="E42" s="78">
        <v>0</v>
      </c>
      <c r="G42" s="30" t="s">
        <v>841</v>
      </c>
      <c r="J42" t="str">
        <f t="array" ref="J42">IFERROR(IF(Plantilla!D51="ingreso",INDEX(ingreso[[#All],[DESCRIPCIÓN]],SMALL(IF(ISNUMBER(SEARCH(#REF!,ingreso[DESCRIPCIÓN])),ROW(ingreso[DESCRIPCIÓN]),""),ROWS($J$1:J42))),""),"")</f>
        <v/>
      </c>
    </row>
    <row r="43" spans="1:10" x14ac:dyDescent="0.35">
      <c r="A43" s="37" t="s">
        <v>872</v>
      </c>
      <c r="B43" s="27" t="s">
        <v>873</v>
      </c>
      <c r="G43" s="30" t="s">
        <v>833</v>
      </c>
      <c r="J43" t="str">
        <f t="array" ref="J43">IFERROR(IF(Plantilla!D52="ingreso",INDEX(ingreso[[#All],[DESCRIPCIÓN]],SMALL(IF(ISNUMBER(SEARCH(#REF!,ingreso[DESCRIPCIÓN])),ROW(ingreso[DESCRIPCIÓN]),""),ROWS($J$1:J43))),""),"")</f>
        <v/>
      </c>
    </row>
    <row r="44" spans="1:10" x14ac:dyDescent="0.35">
      <c r="A44" s="37" t="s">
        <v>875</v>
      </c>
      <c r="B44" s="27" t="s">
        <v>876</v>
      </c>
      <c r="D44" s="73" t="s">
        <v>978</v>
      </c>
      <c r="E44" s="73" t="s">
        <v>979</v>
      </c>
      <c r="G44" s="30" t="s">
        <v>860</v>
      </c>
      <c r="J44" t="str">
        <f t="array" ref="J44">IFERROR(IF(Plantilla!D53="ingreso",INDEX(ingreso[[#All],[DESCRIPCIÓN]],SMALL(IF(ISNUMBER(SEARCH(#REF!,ingreso[DESCRIPCIÓN])),ROW(ingreso[DESCRIPCIÓN]),""),ROWS($J$1:J44))),""),"")</f>
        <v/>
      </c>
    </row>
    <row r="45" spans="1:10" x14ac:dyDescent="0.35">
      <c r="A45" s="37" t="s">
        <v>878</v>
      </c>
      <c r="B45" s="27" t="s">
        <v>879</v>
      </c>
      <c r="D45" s="28" t="s">
        <v>980</v>
      </c>
      <c r="E45" s="28">
        <v>1</v>
      </c>
      <c r="G45" s="30" t="s">
        <v>864</v>
      </c>
      <c r="J45" t="str">
        <f t="array" ref="J45">IFERROR(IF(Plantilla!D54="ingreso",INDEX(ingreso[[#All],[DESCRIPCIÓN]],SMALL(IF(ISNUMBER(SEARCH(#REF!,ingreso[DESCRIPCIÓN])),ROW(ingreso[DESCRIPCIÓN]),""),ROWS($J$1:J45))),""),"")</f>
        <v/>
      </c>
    </row>
    <row r="46" spans="1:10" x14ac:dyDescent="0.35">
      <c r="A46" s="37" t="s">
        <v>881</v>
      </c>
      <c r="B46" s="27" t="s">
        <v>882</v>
      </c>
      <c r="D46" s="28" t="s">
        <v>981</v>
      </c>
      <c r="E46" s="28">
        <v>4100</v>
      </c>
      <c r="G46" s="30" t="s">
        <v>810</v>
      </c>
      <c r="J46" t="str">
        <f t="array" ref="J46">IFERROR(IF(Plantilla!D55="ingreso",INDEX(ingreso[[#All],[DESCRIPCIÓN]],SMALL(IF(ISNUMBER(SEARCH(#REF!,ingreso[DESCRIPCIÓN])),ROW(ingreso[DESCRIPCIÓN]),""),ROWS($J$1:J46))),""),"")</f>
        <v/>
      </c>
    </row>
    <row r="47" spans="1:10" x14ac:dyDescent="0.35">
      <c r="A47" s="37" t="s">
        <v>884</v>
      </c>
      <c r="B47" s="27" t="s">
        <v>885</v>
      </c>
      <c r="G47" s="30" t="s">
        <v>892</v>
      </c>
      <c r="J47" t="str">
        <f t="array" ref="J47">IFERROR(IF(Plantilla!D56="ingreso",INDEX(ingreso[[#All],[DESCRIPCIÓN]],SMALL(IF(ISNUMBER(SEARCH(#REF!,ingreso[DESCRIPCIÓN])),ROW(ingreso[DESCRIPCIÓN]),""),ROWS($J$1:J47))),""),"")</f>
        <v/>
      </c>
    </row>
    <row r="48" spans="1:10" x14ac:dyDescent="0.35">
      <c r="A48" s="37" t="s">
        <v>887</v>
      </c>
      <c r="B48" s="27" t="s">
        <v>888</v>
      </c>
      <c r="G48" s="30" t="s">
        <v>788</v>
      </c>
      <c r="J48" t="str">
        <f t="array" ref="J48">IFERROR(IF(Plantilla!D57="ingreso",INDEX(ingreso[[#All],[DESCRIPCIÓN]],SMALL(IF(ISNUMBER(SEARCH(#REF!,ingreso[DESCRIPCIÓN])),ROW(ingreso[DESCRIPCIÓN]),""),ROWS($J$1:J48))),""),"")</f>
        <v/>
      </c>
    </row>
    <row r="49" spans="1:10" x14ac:dyDescent="0.35">
      <c r="A49" s="79" t="s">
        <v>833</v>
      </c>
      <c r="B49" s="80" t="s">
        <v>834</v>
      </c>
      <c r="G49" s="30" t="s">
        <v>877</v>
      </c>
      <c r="J49" t="str">
        <f t="array" ref="J49">IFERROR(IF(Plantilla!D58="ingreso",INDEX(ingreso[[#All],[DESCRIPCIÓN]],SMALL(IF(ISNUMBER(SEARCH(#REF!,ingreso[DESCRIPCIÓN])),ROW(ingreso[DESCRIPCIÓN]),""),ROWS($J$1:J49))),""),"")</f>
        <v/>
      </c>
    </row>
    <row r="50" spans="1:10" x14ac:dyDescent="0.35">
      <c r="A50" s="37" t="s">
        <v>890</v>
      </c>
      <c r="B50" s="27" t="s">
        <v>891</v>
      </c>
      <c r="G50" s="30" t="s">
        <v>901</v>
      </c>
    </row>
    <row r="51" spans="1:10" x14ac:dyDescent="0.35">
      <c r="A51" s="79" t="s">
        <v>822</v>
      </c>
      <c r="B51" s="80" t="s">
        <v>823</v>
      </c>
      <c r="G51" s="30" t="s">
        <v>894</v>
      </c>
    </row>
    <row r="52" spans="1:10" x14ac:dyDescent="0.35">
      <c r="A52" s="79" t="s">
        <v>826</v>
      </c>
      <c r="B52" s="80" t="s">
        <v>827</v>
      </c>
      <c r="G52" s="30" t="s">
        <v>905</v>
      </c>
    </row>
    <row r="53" spans="1:10" x14ac:dyDescent="0.35">
      <c r="A53" s="79" t="s">
        <v>830</v>
      </c>
      <c r="B53" s="80" t="s">
        <v>831</v>
      </c>
      <c r="G53" s="30" t="s">
        <v>854</v>
      </c>
    </row>
    <row r="54" spans="1:10" x14ac:dyDescent="0.35">
      <c r="A54" s="79" t="s">
        <v>836</v>
      </c>
      <c r="B54" s="80" t="s">
        <v>837</v>
      </c>
      <c r="G54" s="30" t="s">
        <v>848</v>
      </c>
    </row>
    <row r="55" spans="1:10" x14ac:dyDescent="0.35">
      <c r="A55" s="37" t="s">
        <v>96</v>
      </c>
      <c r="B55" s="27" t="s">
        <v>893</v>
      </c>
      <c r="G55" s="30" t="s">
        <v>883</v>
      </c>
    </row>
    <row r="56" spans="1:10" x14ac:dyDescent="0.35">
      <c r="A56" s="37" t="s">
        <v>93</v>
      </c>
      <c r="B56" s="27" t="s">
        <v>895</v>
      </c>
      <c r="G56" s="30" t="s">
        <v>880</v>
      </c>
    </row>
    <row r="57" spans="1:10" x14ac:dyDescent="0.35">
      <c r="A57" s="37" t="s">
        <v>896</v>
      </c>
      <c r="B57" s="27" t="s">
        <v>897</v>
      </c>
      <c r="G57" s="30" t="s">
        <v>851</v>
      </c>
    </row>
    <row r="58" spans="1:10" x14ac:dyDescent="0.35">
      <c r="A58" s="37" t="s">
        <v>899</v>
      </c>
      <c r="B58" s="27" t="s">
        <v>900</v>
      </c>
      <c r="G58" s="30" t="s">
        <v>13</v>
      </c>
    </row>
    <row r="59" spans="1:10" x14ac:dyDescent="0.35">
      <c r="A59" s="37" t="s">
        <v>902</v>
      </c>
      <c r="B59" s="27" t="s">
        <v>903</v>
      </c>
      <c r="G59" s="30" t="s">
        <v>874</v>
      </c>
    </row>
    <row r="60" spans="1:10" x14ac:dyDescent="0.35">
      <c r="A60" s="37" t="s">
        <v>103</v>
      </c>
      <c r="B60" s="27" t="s">
        <v>904</v>
      </c>
      <c r="G60" s="30" t="s">
        <v>889</v>
      </c>
    </row>
    <row r="61" spans="1:10" x14ac:dyDescent="0.35">
      <c r="A61" s="37" t="s">
        <v>906</v>
      </c>
      <c r="B61" s="27" t="s">
        <v>907</v>
      </c>
      <c r="G61" s="30" t="s">
        <v>861</v>
      </c>
    </row>
    <row r="62" spans="1:10" x14ac:dyDescent="0.35">
      <c r="A62" s="37" t="s">
        <v>107</v>
      </c>
      <c r="B62" s="27" t="s">
        <v>908</v>
      </c>
      <c r="G62" s="31" t="s">
        <v>869</v>
      </c>
    </row>
    <row r="63" spans="1:10" x14ac:dyDescent="0.35">
      <c r="A63" s="37" t="s">
        <v>909</v>
      </c>
      <c r="B63" s="27" t="s">
        <v>910</v>
      </c>
    </row>
    <row r="64" spans="1:10" x14ac:dyDescent="0.35">
      <c r="A64" s="37" t="s">
        <v>911</v>
      </c>
      <c r="B64" s="27" t="s">
        <v>912</v>
      </c>
    </row>
    <row r="65" spans="1:2" x14ac:dyDescent="0.35">
      <c r="A65" s="37" t="s">
        <v>913</v>
      </c>
      <c r="B65" s="27" t="s">
        <v>914</v>
      </c>
    </row>
    <row r="66" spans="1:2" x14ac:dyDescent="0.35">
      <c r="A66" s="37" t="s">
        <v>915</v>
      </c>
      <c r="B66" s="27" t="s">
        <v>916</v>
      </c>
    </row>
    <row r="67" spans="1:2" x14ac:dyDescent="0.35">
      <c r="A67" s="37" t="s">
        <v>917</v>
      </c>
      <c r="B67" s="27" t="s">
        <v>918</v>
      </c>
    </row>
    <row r="68" spans="1:2" x14ac:dyDescent="0.35">
      <c r="A68" s="37" t="s">
        <v>919</v>
      </c>
      <c r="B68" s="27" t="s">
        <v>920</v>
      </c>
    </row>
    <row r="69" spans="1:2" x14ac:dyDescent="0.35">
      <c r="A69" s="37" t="s">
        <v>921</v>
      </c>
      <c r="B69" s="27" t="s">
        <v>922</v>
      </c>
    </row>
    <row r="70" spans="1:2" x14ac:dyDescent="0.35">
      <c r="A70" s="37" t="s">
        <v>923</v>
      </c>
      <c r="B70" s="27" t="s">
        <v>924</v>
      </c>
    </row>
    <row r="71" spans="1:2" x14ac:dyDescent="0.35">
      <c r="A71" s="37" t="s">
        <v>925</v>
      </c>
      <c r="B71" s="27" t="s">
        <v>926</v>
      </c>
    </row>
    <row r="72" spans="1:2" x14ac:dyDescent="0.35">
      <c r="A72" s="37" t="s">
        <v>927</v>
      </c>
      <c r="B72" s="27" t="s">
        <v>928</v>
      </c>
    </row>
    <row r="73" spans="1:2" x14ac:dyDescent="0.35">
      <c r="A73" s="37" t="s">
        <v>929</v>
      </c>
      <c r="B73" s="27" t="s">
        <v>930</v>
      </c>
    </row>
    <row r="74" spans="1:2" x14ac:dyDescent="0.35">
      <c r="A74" s="37" t="s">
        <v>285</v>
      </c>
      <c r="B74" s="27" t="s">
        <v>931</v>
      </c>
    </row>
    <row r="75" spans="1:2" x14ac:dyDescent="0.35">
      <c r="A75" s="37" t="s">
        <v>932</v>
      </c>
      <c r="B75" s="27" t="s">
        <v>933</v>
      </c>
    </row>
    <row r="76" spans="1:2" x14ac:dyDescent="0.35">
      <c r="A76" s="37" t="s">
        <v>934</v>
      </c>
      <c r="B76" s="27" t="s">
        <v>935</v>
      </c>
    </row>
    <row r="77" spans="1:2" x14ac:dyDescent="0.35">
      <c r="A77" s="37" t="s">
        <v>936</v>
      </c>
      <c r="B77" s="27" t="s">
        <v>937</v>
      </c>
    </row>
    <row r="78" spans="1:2" x14ac:dyDescent="0.35">
      <c r="A78" s="37" t="s">
        <v>938</v>
      </c>
      <c r="B78" s="27" t="s">
        <v>939</v>
      </c>
    </row>
    <row r="79" spans="1:2" x14ac:dyDescent="0.35">
      <c r="A79" s="37" t="s">
        <v>940</v>
      </c>
      <c r="B79" s="27" t="s">
        <v>941</v>
      </c>
    </row>
    <row r="80" spans="1:2" x14ac:dyDescent="0.35">
      <c r="A80" s="37" t="s">
        <v>942</v>
      </c>
      <c r="B80" s="27" t="s">
        <v>943</v>
      </c>
    </row>
    <row r="81" spans="1:2" x14ac:dyDescent="0.35">
      <c r="A81" s="37" t="s">
        <v>944</v>
      </c>
      <c r="B81" s="27" t="s">
        <v>945</v>
      </c>
    </row>
    <row r="82" spans="1:2" x14ac:dyDescent="0.35">
      <c r="A82" s="37" t="s">
        <v>946</v>
      </c>
      <c r="B82" s="27" t="s">
        <v>947</v>
      </c>
    </row>
    <row r="83" spans="1:2" x14ac:dyDescent="0.35">
      <c r="A83" s="37" t="s">
        <v>948</v>
      </c>
      <c r="B83" s="27" t="s">
        <v>949</v>
      </c>
    </row>
    <row r="84" spans="1:2" x14ac:dyDescent="0.35">
      <c r="A84" s="37" t="s">
        <v>950</v>
      </c>
      <c r="B84" s="27" t="s">
        <v>951</v>
      </c>
    </row>
    <row r="85" spans="1:2" x14ac:dyDescent="0.35">
      <c r="A85" s="37" t="s">
        <v>952</v>
      </c>
      <c r="B85" s="27" t="s">
        <v>953</v>
      </c>
    </row>
    <row r="86" spans="1:2" x14ac:dyDescent="0.35">
      <c r="A86" s="37" t="s">
        <v>954</v>
      </c>
      <c r="B86" s="27" t="s">
        <v>955</v>
      </c>
    </row>
    <row r="87" spans="1:2" x14ac:dyDescent="0.35">
      <c r="A87" s="37" t="s">
        <v>956</v>
      </c>
      <c r="B87" s="27" t="s">
        <v>957</v>
      </c>
    </row>
    <row r="88" spans="1:2" x14ac:dyDescent="0.35">
      <c r="A88" s="37" t="s">
        <v>958</v>
      </c>
      <c r="B88" s="27" t="s">
        <v>959</v>
      </c>
    </row>
    <row r="89" spans="1:2" x14ac:dyDescent="0.35">
      <c r="A89" s="37" t="s">
        <v>960</v>
      </c>
      <c r="B89" s="27" t="s">
        <v>961</v>
      </c>
    </row>
    <row r="90" spans="1:2" x14ac:dyDescent="0.35">
      <c r="A90" s="37" t="s">
        <v>962</v>
      </c>
      <c r="B90" s="27" t="s">
        <v>963</v>
      </c>
    </row>
    <row r="91" spans="1:2" x14ac:dyDescent="0.35">
      <c r="A91" s="37" t="s">
        <v>861</v>
      </c>
      <c r="B91" s="27" t="s">
        <v>862</v>
      </c>
    </row>
    <row r="92" spans="1:2" x14ac:dyDescent="0.35">
      <c r="A92" s="37" t="s">
        <v>964</v>
      </c>
      <c r="B92" s="27" t="s">
        <v>965</v>
      </c>
    </row>
    <row r="93" spans="1:2" x14ac:dyDescent="0.35">
      <c r="A93" s="37" t="s">
        <v>993</v>
      </c>
      <c r="B93" s="27" t="s">
        <v>994</v>
      </c>
    </row>
    <row r="94" spans="1:2" x14ac:dyDescent="0.35">
      <c r="A94" s="37" t="s">
        <v>995</v>
      </c>
      <c r="B94" s="27">
        <v>32192</v>
      </c>
    </row>
    <row r="95" spans="1:2" x14ac:dyDescent="0.35">
      <c r="A95" t="s">
        <v>996</v>
      </c>
      <c r="B95" s="81">
        <v>32292</v>
      </c>
    </row>
    <row r="96" spans="1:2" x14ac:dyDescent="0.35">
      <c r="A96" t="s">
        <v>997</v>
      </c>
      <c r="B96" s="81">
        <v>32392</v>
      </c>
    </row>
    <row r="97" spans="1:2" x14ac:dyDescent="0.35">
      <c r="A97" t="s">
        <v>998</v>
      </c>
      <c r="B97" s="81">
        <v>32892</v>
      </c>
    </row>
    <row r="98" spans="1:2" x14ac:dyDescent="0.35">
      <c r="A98" t="s">
        <v>999</v>
      </c>
      <c r="B98" s="81">
        <v>32992</v>
      </c>
    </row>
  </sheetData>
  <sortState xmlns:xlrd2="http://schemas.microsoft.com/office/spreadsheetml/2017/richdata2" ref="G39:G62">
    <sortCondition ref="G39:G62"/>
  </sortState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13</vt:i4>
      </vt:variant>
    </vt:vector>
  </HeadingPairs>
  <TitlesOfParts>
    <vt:vector size="19" baseType="lpstr">
      <vt:lpstr>GFI-FO-06</vt:lpstr>
      <vt:lpstr>Plantilla</vt:lpstr>
      <vt:lpstr>PxQ</vt:lpstr>
      <vt:lpstr>PPTO</vt:lpstr>
      <vt:lpstr>CUENTAS</vt:lpstr>
      <vt:lpstr>DATOS</vt:lpstr>
      <vt:lpstr>AREAS</vt:lpstr>
      <vt:lpstr>ASEO</vt:lpstr>
      <vt:lpstr>CECO_ADM</vt:lpstr>
      <vt:lpstr>CECO_OP</vt:lpstr>
      <vt:lpstr>CECOOP</vt:lpstr>
      <vt:lpstr>CECOOPE</vt:lpstr>
      <vt:lpstr>CENTRAL</vt:lpstr>
      <vt:lpstr>DISTRITO</vt:lpstr>
      <vt:lpstr>PACARIBE</vt:lpstr>
      <vt:lpstr>PROMOAMBIENTAL</vt:lpstr>
      <vt:lpstr>PROMOCALI</vt:lpstr>
      <vt:lpstr>PROMOVALLE</vt:lpstr>
      <vt:lpstr>SERAMBIENTAL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Vargas</dc:creator>
  <cp:lastModifiedBy>Katherine Cruz</cp:lastModifiedBy>
  <dcterms:created xsi:type="dcterms:W3CDTF">2022-06-09T12:59:16Z</dcterms:created>
  <dcterms:modified xsi:type="dcterms:W3CDTF">2024-10-18T19:35:14Z</dcterms:modified>
</cp:coreProperties>
</file>